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11e etappe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79" i="1"/>
  <c r="I79"/>
  <c r="F79"/>
  <c r="H79" s="1"/>
  <c r="J78"/>
  <c r="I78"/>
  <c r="F78"/>
  <c r="J77"/>
  <c r="I77"/>
  <c r="F77"/>
  <c r="J76"/>
  <c r="I76"/>
  <c r="F76"/>
  <c r="J75"/>
  <c r="I75"/>
  <c r="F75"/>
  <c r="J74"/>
  <c r="I74"/>
  <c r="F74"/>
  <c r="J73"/>
  <c r="I73"/>
  <c r="F73"/>
  <c r="J72"/>
  <c r="I72"/>
  <c r="F72"/>
  <c r="J71"/>
  <c r="I71"/>
  <c r="F71"/>
  <c r="J70"/>
  <c r="I70"/>
  <c r="F70"/>
  <c r="J69"/>
  <c r="I69"/>
  <c r="F69"/>
  <c r="J68"/>
  <c r="I68"/>
  <c r="F68"/>
  <c r="J67"/>
  <c r="I67"/>
  <c r="F67"/>
  <c r="J66"/>
  <c r="I66"/>
  <c r="F66"/>
  <c r="J65"/>
  <c r="I65"/>
  <c r="F65"/>
  <c r="J64"/>
  <c r="I64"/>
  <c r="F64"/>
  <c r="J63"/>
  <c r="I63"/>
  <c r="F63"/>
  <c r="J62"/>
  <c r="I62"/>
  <c r="F62"/>
  <c r="J61"/>
  <c r="I61"/>
  <c r="F61"/>
  <c r="J60"/>
  <c r="I60"/>
  <c r="F60"/>
  <c r="J59"/>
  <c r="I59"/>
  <c r="F59"/>
  <c r="J58"/>
  <c r="I58"/>
  <c r="F58"/>
  <c r="J57"/>
  <c r="I57"/>
  <c r="F57"/>
  <c r="J56"/>
  <c r="I56"/>
  <c r="F56"/>
  <c r="J55"/>
  <c r="I55"/>
  <c r="F55"/>
  <c r="J54"/>
  <c r="I54"/>
  <c r="F54"/>
  <c r="J53"/>
  <c r="I53"/>
  <c r="F53"/>
  <c r="J52"/>
  <c r="I52"/>
  <c r="F52"/>
  <c r="J51"/>
  <c r="I51"/>
  <c r="F51"/>
  <c r="J50"/>
  <c r="I50"/>
  <c r="F50"/>
  <c r="J49"/>
  <c r="I49"/>
  <c r="F49"/>
  <c r="J48"/>
  <c r="I48"/>
  <c r="F48"/>
  <c r="J47"/>
  <c r="I47"/>
  <c r="F47"/>
  <c r="J46"/>
  <c r="I46"/>
  <c r="F46"/>
  <c r="J45"/>
  <c r="I45"/>
  <c r="F45"/>
  <c r="J44"/>
  <c r="I44"/>
  <c r="F44"/>
  <c r="J43"/>
  <c r="I43"/>
  <c r="F43"/>
  <c r="J42"/>
  <c r="I42"/>
  <c r="F42"/>
  <c r="J41"/>
  <c r="I41"/>
  <c r="F41"/>
  <c r="J40"/>
  <c r="I40"/>
  <c r="F40"/>
  <c r="J39"/>
  <c r="I39"/>
  <c r="F39"/>
  <c r="J38"/>
  <c r="I38"/>
  <c r="F38"/>
  <c r="J37"/>
  <c r="I37"/>
  <c r="F37"/>
  <c r="J36"/>
  <c r="I36"/>
  <c r="F36"/>
  <c r="J35"/>
  <c r="I35"/>
  <c r="F35"/>
  <c r="J34"/>
  <c r="I34"/>
  <c r="F34"/>
  <c r="D34"/>
  <c r="E34" s="1"/>
  <c r="C34"/>
  <c r="I31"/>
  <c r="I30"/>
  <c r="I29"/>
  <c r="I27"/>
  <c r="F27"/>
  <c r="I26"/>
  <c r="F26"/>
  <c r="I25"/>
  <c r="F25"/>
  <c r="I24"/>
  <c r="F24"/>
  <c r="I23"/>
  <c r="F23"/>
  <c r="F3"/>
  <c r="F2"/>
  <c r="A2"/>
  <c r="H34" l="1"/>
  <c r="D79"/>
  <c r="D78"/>
  <c r="D77"/>
  <c r="D76"/>
  <c r="D75"/>
  <c r="D74"/>
  <c r="D73"/>
  <c r="D72"/>
  <c r="D71"/>
  <c r="D70"/>
  <c r="D69"/>
  <c r="C79"/>
  <c r="C78"/>
  <c r="C77"/>
  <c r="C76"/>
  <c r="C75"/>
  <c r="C74"/>
  <c r="C73"/>
  <c r="C72"/>
  <c r="C71"/>
  <c r="C70"/>
  <c r="C69"/>
  <c r="C35"/>
  <c r="D35"/>
  <c r="C36"/>
  <c r="D36"/>
  <c r="E36" s="1"/>
  <c r="C37"/>
  <c r="D37"/>
  <c r="E37" s="1"/>
  <c r="C38"/>
  <c r="D38"/>
  <c r="E38" s="1"/>
  <c r="C39"/>
  <c r="D39"/>
  <c r="E39" s="1"/>
  <c r="C40"/>
  <c r="D40"/>
  <c r="E40" s="1"/>
  <c r="C41"/>
  <c r="D41"/>
  <c r="E41" s="1"/>
  <c r="C42"/>
  <c r="D42"/>
  <c r="E42" s="1"/>
  <c r="C43"/>
  <c r="D43"/>
  <c r="E43" s="1"/>
  <c r="C44"/>
  <c r="D44"/>
  <c r="E44" s="1"/>
  <c r="C45"/>
  <c r="D45"/>
  <c r="E45" s="1"/>
  <c r="C46"/>
  <c r="D46"/>
  <c r="E46" s="1"/>
  <c r="C47"/>
  <c r="D47"/>
  <c r="E47" s="1"/>
  <c r="C48"/>
  <c r="D48"/>
  <c r="E48" s="1"/>
  <c r="C49"/>
  <c r="D49"/>
  <c r="E49" s="1"/>
  <c r="C50"/>
  <c r="D50"/>
  <c r="E50" s="1"/>
  <c r="C51"/>
  <c r="D51"/>
  <c r="E51" s="1"/>
  <c r="C52"/>
  <c r="D52"/>
  <c r="E52" s="1"/>
  <c r="C53"/>
  <c r="D53"/>
  <c r="E53" s="1"/>
  <c r="C54"/>
  <c r="D54"/>
  <c r="E54" s="1"/>
  <c r="C55"/>
  <c r="D55"/>
  <c r="E55" s="1"/>
  <c r="C56"/>
  <c r="D56"/>
  <c r="E56" s="1"/>
  <c r="C57"/>
  <c r="D57"/>
  <c r="E57" s="1"/>
  <c r="C58"/>
  <c r="D58"/>
  <c r="E58" s="1"/>
  <c r="C59"/>
  <c r="D59"/>
  <c r="E59" s="1"/>
  <c r="C60"/>
  <c r="D60"/>
  <c r="E60" s="1"/>
  <c r="C61"/>
  <c r="D61"/>
  <c r="E61" s="1"/>
  <c r="C62"/>
  <c r="D62"/>
  <c r="E62" s="1"/>
  <c r="C63"/>
  <c r="D63"/>
  <c r="E63" s="1"/>
  <c r="C64"/>
  <c r="D64"/>
  <c r="E64" s="1"/>
  <c r="C65"/>
  <c r="D65"/>
  <c r="E65" s="1"/>
  <c r="C66"/>
  <c r="D66"/>
  <c r="E66" s="1"/>
  <c r="C67"/>
  <c r="D67"/>
  <c r="E67" s="1"/>
  <c r="C68"/>
  <c r="D68"/>
  <c r="E68" s="1"/>
  <c r="H69"/>
  <c r="H70"/>
  <c r="H71"/>
  <c r="H72"/>
  <c r="H73"/>
  <c r="H74"/>
  <c r="H75"/>
  <c r="H76"/>
  <c r="H77"/>
  <c r="H78"/>
  <c r="E35" l="1"/>
  <c r="E23"/>
  <c r="E69"/>
  <c r="E70"/>
  <c r="E71"/>
  <c r="E72"/>
  <c r="E73"/>
  <c r="E74"/>
  <c r="E75"/>
  <c r="E76"/>
  <c r="E77"/>
  <c r="E78"/>
  <c r="E7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B20" l="1"/>
  <c r="B19"/>
  <c r="B18"/>
  <c r="B17"/>
  <c r="B5"/>
  <c r="J5" l="1"/>
  <c r="I5"/>
  <c r="J17"/>
  <c r="I17"/>
  <c r="F17"/>
  <c r="J18"/>
  <c r="I18"/>
  <c r="F18"/>
  <c r="J19"/>
  <c r="I19"/>
  <c r="F19"/>
  <c r="J20"/>
  <c r="I20"/>
  <c r="F20"/>
  <c r="F5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<sst xmlns="http://schemas.openxmlformats.org/spreadsheetml/2006/main" count="17" uniqueCount="16">
  <si>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</si>
  <si>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</si>
  <si>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</si>
  <si>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</si>
  <si>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</si>
  <si>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</si>
  <si>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</si>
  <si>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</si>
  <si>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</si>
  <si>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</si>
  <si>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</si>
  <si>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</si>
  <si>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</si>
  <si>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</si>
  <si>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</si>
  <si>
    <t>aantal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</si>
</sst>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10" xfId="0" applyFont="1" applyBorder="1"/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left"/>
    </xf>
    <xf numFmtId="1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textRotation="90"/>
    </xf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5</xdr:row>
      <xdr:rowOff>102393</xdr:rowOff>
    </xdr:from>
    <xdr:to>
      <xdr:col>7</xdr:col>
      <xdr:colOff>38101</xdr:colOff>
      <xdr:row>19</xdr:row>
      <xdr:rowOff>130968</xdr:rowOff>
    </xdr:to>
    <xdr:pic>
      <xdr:nvPicPr>
        <xdr:cNvPr id="3" name="Afbeelding 2" descr="11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7726" y="864393"/>
          <a:ext cx="2705100" cy="20288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tour%202020/draaiprogramma%20en%20site/org%20tour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Blad2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TOUR 2020</v>
          </cell>
        </row>
        <row r="3">
          <cell r="W3">
            <v>44083</v>
          </cell>
        </row>
        <row r="5">
          <cell r="W5">
            <v>11</v>
          </cell>
        </row>
        <row r="7">
          <cell r="W7" t="str">
            <v>c ewan</v>
          </cell>
        </row>
        <row r="8">
          <cell r="W8" t="str">
            <v>s bennett</v>
          </cell>
        </row>
        <row r="9">
          <cell r="W9" t="str">
            <v>w v aert</v>
          </cell>
        </row>
        <row r="10">
          <cell r="W10" t="str">
            <v>b coquard</v>
          </cell>
        </row>
        <row r="11">
          <cell r="W11" t="str">
            <v>c venturini</v>
          </cell>
        </row>
        <row r="12">
          <cell r="W12" t="str">
            <v>m pedersen</v>
          </cell>
        </row>
        <row r="13">
          <cell r="W13" t="str">
            <v>l mezgec</v>
          </cell>
        </row>
        <row r="14">
          <cell r="W14" t="str">
            <v>h hofstetter</v>
          </cell>
        </row>
        <row r="15">
          <cell r="W15" t="str">
            <v>o naesen</v>
          </cell>
        </row>
        <row r="16">
          <cell r="W16" t="str">
            <v>r gibbons</v>
          </cell>
        </row>
        <row r="18">
          <cell r="W18" t="str">
            <v>p roglic</v>
          </cell>
        </row>
        <row r="29">
          <cell r="W29" t="str">
            <v>s bennett</v>
          </cell>
        </row>
        <row r="40">
          <cell r="W40" t="str">
            <v>b cosnefroy</v>
          </cell>
        </row>
        <row r="52">
          <cell r="B52" t="str">
            <v>willem van neck</v>
          </cell>
          <cell r="W52">
            <v>124</v>
          </cell>
          <cell r="X52">
            <v>1065</v>
          </cell>
        </row>
        <row r="53">
          <cell r="B53" t="str">
            <v>louis van der heiden</v>
          </cell>
          <cell r="W53">
            <v>85</v>
          </cell>
          <cell r="X53">
            <v>826</v>
          </cell>
        </row>
        <row r="54">
          <cell r="B54" t="str">
            <v>jan de koning</v>
          </cell>
          <cell r="W54">
            <v>22</v>
          </cell>
          <cell r="X54">
            <v>658</v>
          </cell>
        </row>
        <row r="55">
          <cell r="B55" t="str">
            <v>piet van kins</v>
          </cell>
          <cell r="W55">
            <v>32</v>
          </cell>
          <cell r="X55">
            <v>604</v>
          </cell>
        </row>
        <row r="56">
          <cell r="B56" t="str">
            <v>bep van kins</v>
          </cell>
          <cell r="W56">
            <v>62</v>
          </cell>
          <cell r="X56">
            <v>913</v>
          </cell>
        </row>
        <row r="57">
          <cell r="B57" t="str">
            <v>spr van kins</v>
          </cell>
          <cell r="W57">
            <v>122</v>
          </cell>
          <cell r="X57">
            <v>1051</v>
          </cell>
        </row>
        <row r="58">
          <cell r="B58" t="str">
            <v>alg van kins</v>
          </cell>
          <cell r="W58">
            <v>75</v>
          </cell>
          <cell r="X58">
            <v>683</v>
          </cell>
        </row>
        <row r="59">
          <cell r="B59" t="str">
            <v>c ardaseer</v>
          </cell>
          <cell r="W59">
            <v>134</v>
          </cell>
          <cell r="X59">
            <v>1027</v>
          </cell>
        </row>
        <row r="60">
          <cell r="B60" t="str">
            <v>d ardaseer</v>
          </cell>
          <cell r="W60">
            <v>85</v>
          </cell>
          <cell r="X60">
            <v>796</v>
          </cell>
        </row>
        <row r="61">
          <cell r="B61" t="str">
            <v>i ardaseer</v>
          </cell>
          <cell r="W61">
            <v>85</v>
          </cell>
          <cell r="X61">
            <v>743</v>
          </cell>
        </row>
        <row r="62">
          <cell r="B62" t="str">
            <v>k ardaseer</v>
          </cell>
          <cell r="W62">
            <v>85</v>
          </cell>
          <cell r="X62">
            <v>715</v>
          </cell>
        </row>
        <row r="63">
          <cell r="B63" t="str">
            <v>rvb ardaseer</v>
          </cell>
          <cell r="W63">
            <v>94</v>
          </cell>
          <cell r="X63">
            <v>848</v>
          </cell>
        </row>
        <row r="64">
          <cell r="B64" t="str">
            <v>dick ardaseer</v>
          </cell>
          <cell r="W64">
            <v>134</v>
          </cell>
          <cell r="X64">
            <v>1051</v>
          </cell>
        </row>
        <row r="65">
          <cell r="B65" t="str">
            <v>cor slobbe</v>
          </cell>
          <cell r="W65">
            <v>0</v>
          </cell>
          <cell r="X65">
            <v>492</v>
          </cell>
        </row>
        <row r="66">
          <cell r="B66" t="str">
            <v>floris donders</v>
          </cell>
          <cell r="W66">
            <v>61</v>
          </cell>
          <cell r="X66">
            <v>644</v>
          </cell>
        </row>
        <row r="67">
          <cell r="B67" t="str">
            <v>div van kins</v>
          </cell>
          <cell r="W67">
            <v>32</v>
          </cell>
          <cell r="X67">
            <v>659</v>
          </cell>
        </row>
        <row r="68">
          <cell r="B68" t="str">
            <v>sjaak rozing</v>
          </cell>
          <cell r="W68">
            <v>20</v>
          </cell>
          <cell r="X68">
            <v>645</v>
          </cell>
        </row>
        <row r="69">
          <cell r="B69" t="str">
            <v>fred verschoor</v>
          </cell>
          <cell r="W69">
            <v>91</v>
          </cell>
          <cell r="X69">
            <v>935</v>
          </cell>
        </row>
        <row r="70">
          <cell r="B70" t="str">
            <v>martin innemee</v>
          </cell>
          <cell r="W70">
            <v>61</v>
          </cell>
          <cell r="X70">
            <v>761</v>
          </cell>
        </row>
        <row r="71">
          <cell r="B71" t="str">
            <v>rb bakker</v>
          </cell>
          <cell r="W71">
            <v>116</v>
          </cell>
          <cell r="X71">
            <v>960</v>
          </cell>
        </row>
        <row r="72">
          <cell r="B72" t="str">
            <v>rj bakker</v>
          </cell>
          <cell r="W72">
            <v>20</v>
          </cell>
          <cell r="X72">
            <v>580</v>
          </cell>
        </row>
        <row r="73">
          <cell r="B73" t="str">
            <v>ro bakker</v>
          </cell>
          <cell r="W73">
            <v>10</v>
          </cell>
          <cell r="X73">
            <v>553</v>
          </cell>
        </row>
        <row r="74">
          <cell r="B74" t="str">
            <v>rs bakker</v>
          </cell>
          <cell r="W74">
            <v>10</v>
          </cell>
          <cell r="X74">
            <v>611</v>
          </cell>
        </row>
        <row r="75">
          <cell r="B75" t="str">
            <v>pieter de groot</v>
          </cell>
          <cell r="W75">
            <v>74</v>
          </cell>
          <cell r="X75">
            <v>829</v>
          </cell>
        </row>
        <row r="76">
          <cell r="B76" t="str">
            <v>joop van klink</v>
          </cell>
          <cell r="W76">
            <v>101</v>
          </cell>
          <cell r="X76">
            <v>835</v>
          </cell>
        </row>
        <row r="77">
          <cell r="B77" t="str">
            <v>margriet oosting</v>
          </cell>
          <cell r="W77">
            <v>77</v>
          </cell>
          <cell r="X77">
            <v>778</v>
          </cell>
        </row>
        <row r="78">
          <cell r="B78" t="str">
            <v>frank groenwold</v>
          </cell>
          <cell r="W78">
            <v>77</v>
          </cell>
          <cell r="X78">
            <v>746</v>
          </cell>
        </row>
        <row r="79">
          <cell r="B79" t="str">
            <v>wim v paassen</v>
          </cell>
          <cell r="W79">
            <v>122</v>
          </cell>
          <cell r="X79">
            <v>1307</v>
          </cell>
        </row>
        <row r="80">
          <cell r="B80" t="str">
            <v>frans scheepers</v>
          </cell>
          <cell r="W80">
            <v>65</v>
          </cell>
          <cell r="X80">
            <v>811</v>
          </cell>
        </row>
        <row r="81">
          <cell r="B81" t="str">
            <v>ben dekker</v>
          </cell>
          <cell r="W81">
            <v>125</v>
          </cell>
          <cell r="X81">
            <v>928</v>
          </cell>
        </row>
        <row r="82">
          <cell r="B82" t="str">
            <v>greet v d berg</v>
          </cell>
          <cell r="W82">
            <v>104</v>
          </cell>
          <cell r="X82">
            <v>1164</v>
          </cell>
        </row>
        <row r="83">
          <cell r="B83" t="str">
            <v>trees nicolai</v>
          </cell>
          <cell r="W83">
            <v>135</v>
          </cell>
          <cell r="X83">
            <v>1153</v>
          </cell>
        </row>
        <row r="84">
          <cell r="B84" t="str">
            <v>murk v d berg</v>
          </cell>
          <cell r="W84">
            <v>30</v>
          </cell>
          <cell r="X84">
            <v>883</v>
          </cell>
        </row>
        <row r="85">
          <cell r="B85" t="str">
            <v>henk kleinheerenbrink</v>
          </cell>
          <cell r="W85">
            <v>92</v>
          </cell>
          <cell r="X85">
            <v>953</v>
          </cell>
        </row>
        <row r="86">
          <cell r="B86" t="str">
            <v>yvonne kleinheerenbrink</v>
          </cell>
          <cell r="W86">
            <v>99</v>
          </cell>
          <cell r="X86">
            <v>986</v>
          </cell>
        </row>
        <row r="87">
          <cell r="B87" t="str">
            <v>hans jurgen nicolai</v>
          </cell>
          <cell r="W87">
            <v>84</v>
          </cell>
          <cell r="X87">
            <v>953</v>
          </cell>
        </row>
        <row r="88">
          <cell r="B88" t="str">
            <v>rosemarie voogt</v>
          </cell>
          <cell r="W88">
            <v>142</v>
          </cell>
          <cell r="X88">
            <v>1153</v>
          </cell>
        </row>
        <row r="89">
          <cell r="B89" t="str">
            <v>dennis pronk</v>
          </cell>
          <cell r="W89">
            <v>117</v>
          </cell>
          <cell r="X89">
            <v>928</v>
          </cell>
        </row>
        <row r="90">
          <cell r="B90" t="str">
            <v>wout pronk</v>
          </cell>
          <cell r="W90">
            <v>117</v>
          </cell>
          <cell r="X90">
            <v>909</v>
          </cell>
        </row>
        <row r="91">
          <cell r="B91" t="str">
            <v>marcel kaan</v>
          </cell>
          <cell r="W91">
            <v>85</v>
          </cell>
          <cell r="X91">
            <v>889</v>
          </cell>
        </row>
        <row r="92">
          <cell r="B92" t="str">
            <v>peter balkema</v>
          </cell>
          <cell r="W92">
            <v>137</v>
          </cell>
          <cell r="X92">
            <v>1151</v>
          </cell>
        </row>
        <row r="94">
          <cell r="B94" t="str">
            <v>rene lek</v>
          </cell>
          <cell r="W94">
            <v>77</v>
          </cell>
          <cell r="X94">
            <v>837</v>
          </cell>
        </row>
        <row r="96">
          <cell r="B96" t="str">
            <v>vincent luyendijk</v>
          </cell>
          <cell r="W96">
            <v>70</v>
          </cell>
          <cell r="X96">
            <v>1078</v>
          </cell>
        </row>
        <row r="97">
          <cell r="B97" t="str">
            <v>henk oosterwijk</v>
          </cell>
          <cell r="W97">
            <v>117</v>
          </cell>
          <cell r="X97">
            <v>1133</v>
          </cell>
        </row>
        <row r="98">
          <cell r="B98" t="str">
            <v>arie de jong</v>
          </cell>
          <cell r="W98">
            <v>86</v>
          </cell>
          <cell r="X98">
            <v>1017</v>
          </cell>
        </row>
        <row r="117">
          <cell r="B117">
            <v>0</v>
          </cell>
          <cell r="W117">
            <v>0</v>
          </cell>
          <cell r="X11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9"/>
  <sheetViews>
    <sheetView tabSelected="1" workbookViewId="0">
      <selection activeCell="B7" sqref="B7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" hidden="1" customWidth="1"/>
    <col min="6" max="6" width="21.425781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48" t="str">
        <f>[1]Uitslagen!B2</f>
        <v>TOUR 2020</v>
      </c>
      <c r="B2" s="46" t="s">
        <v>1</v>
      </c>
      <c r="C2" s="46"/>
      <c r="E2" s="3" t="s">
        <v>2</v>
      </c>
      <c r="F2" s="40">
        <f>[1]Uitslagen!W5</f>
        <v>11</v>
      </c>
    </row>
    <row r="3" spans="1:10">
      <c r="A3" s="48"/>
      <c r="B3" s="47" t="s">
        <v>3</v>
      </c>
      <c r="C3" s="47"/>
      <c r="D3" s="5"/>
      <c r="E3" s="6"/>
      <c r="F3" s="7">
        <f>[1]Uitslagen!W3</f>
        <v>44083</v>
      </c>
      <c r="G3" s="8"/>
      <c r="H3" s="8"/>
    </row>
    <row r="4" spans="1:10">
      <c r="A4" s="48"/>
      <c r="B4" s="2"/>
      <c r="E4" s="9"/>
    </row>
    <row r="5" spans="1:10">
      <c r="A5" s="48"/>
      <c r="B5" s="46" t="str">
        <f>IF($E$23&gt;5,"",IF($E$23&lt;2,"Dagwinnaar","Dagwinnaar 1"))</f>
        <v>Dagwinnaar</v>
      </c>
      <c r="C5" s="46"/>
      <c r="D5" s="10"/>
      <c r="E5" s="11"/>
      <c r="F5" s="12" t="str">
        <f>IF(E23&gt;5,"Meer dan 5 dagwinnaars",IF(B5="","",INDEX($E$34:$F$79,MATCH(1,$E$34:$E$79,0),2)))</f>
        <v>rosemarie voogt</v>
      </c>
      <c r="G5" s="13"/>
      <c r="H5" s="13"/>
      <c r="I5" s="1">
        <f>IF(B5="","",MAX($I$34:$I$79))</f>
        <v>142</v>
      </c>
      <c r="J5" s="1" t="str">
        <f>IF(B5="","","punten")</f>
        <v>punten</v>
      </c>
    </row>
    <row r="6" spans="1:10">
      <c r="A6" s="48"/>
      <c r="B6" s="41"/>
      <c r="C6" s="41"/>
      <c r="D6" s="10"/>
      <c r="E6" s="11"/>
      <c r="F6" s="12"/>
      <c r="G6" s="13"/>
      <c r="H6" s="13"/>
    </row>
    <row r="7" spans="1:10">
      <c r="A7" s="48"/>
      <c r="B7" s="41"/>
      <c r="C7" s="41"/>
      <c r="D7" s="10"/>
      <c r="E7" s="11"/>
      <c r="F7" s="12"/>
      <c r="G7" s="13"/>
      <c r="H7" s="13"/>
    </row>
    <row r="8" spans="1:10">
      <c r="A8" s="48"/>
      <c r="B8" s="41"/>
      <c r="C8" s="41"/>
      <c r="D8" s="10"/>
      <c r="E8" s="11"/>
      <c r="F8" s="12"/>
      <c r="G8" s="13"/>
      <c r="H8" s="13"/>
    </row>
    <row r="9" spans="1:10">
      <c r="A9" s="48"/>
      <c r="B9" s="41"/>
      <c r="C9" s="41"/>
      <c r="D9" s="10"/>
      <c r="E9" s="11"/>
      <c r="F9" s="12"/>
      <c r="G9" s="13"/>
      <c r="H9" s="13"/>
    </row>
    <row r="10" spans="1:10">
      <c r="A10" s="48"/>
      <c r="B10" s="41"/>
      <c r="C10" s="41"/>
      <c r="D10" s="10"/>
      <c r="E10" s="11"/>
      <c r="F10" s="12"/>
      <c r="G10" s="13"/>
      <c r="H10" s="13"/>
    </row>
    <row r="11" spans="1:10">
      <c r="A11" s="48"/>
      <c r="B11" s="41"/>
      <c r="C11" s="41"/>
      <c r="D11" s="10"/>
      <c r="E11" s="11"/>
      <c r="F11" s="12"/>
      <c r="G11" s="13"/>
      <c r="H11" s="13"/>
    </row>
    <row r="12" spans="1:10">
      <c r="A12" s="48"/>
      <c r="B12" s="41"/>
      <c r="C12" s="41"/>
      <c r="D12" s="10"/>
      <c r="E12" s="11"/>
      <c r="F12" s="12"/>
      <c r="G12" s="13"/>
      <c r="H12" s="13"/>
    </row>
    <row r="13" spans="1:10">
      <c r="A13" s="48"/>
      <c r="B13" s="41"/>
      <c r="C13" s="41"/>
      <c r="D13" s="10"/>
      <c r="E13" s="11"/>
      <c r="F13" s="12"/>
      <c r="G13" s="13"/>
      <c r="H13" s="13"/>
    </row>
    <row r="14" spans="1:10">
      <c r="A14" s="48"/>
      <c r="B14" s="41"/>
      <c r="C14" s="41"/>
      <c r="D14" s="10"/>
      <c r="E14" s="11"/>
      <c r="F14" s="12"/>
      <c r="G14" s="13"/>
      <c r="H14" s="13"/>
    </row>
    <row r="15" spans="1:10">
      <c r="A15" s="48"/>
      <c r="B15" s="41"/>
      <c r="C15" s="41"/>
      <c r="D15" s="10"/>
      <c r="E15" s="11"/>
      <c r="F15" s="12"/>
      <c r="G15" s="13"/>
      <c r="H15" s="13"/>
    </row>
    <row r="16" spans="1:10">
      <c r="A16" s="48"/>
      <c r="B16" s="41"/>
      <c r="C16" s="41"/>
      <c r="D16" s="10"/>
      <c r="E16" s="11"/>
      <c r="F16" s="12"/>
      <c r="G16" s="13"/>
      <c r="H16" s="13"/>
    </row>
    <row r="17" spans="1:10">
      <c r="A17" s="48"/>
      <c r="B17" s="46" t="str">
        <f>IF($E$23&gt;5,"",IF($E$23&gt;=2,"Dagwinnaar 2",""))</f>
        <v/>
      </c>
      <c r="C17" s="46"/>
      <c r="D17" s="10"/>
      <c r="E17" s="11"/>
      <c r="F17" s="12" t="str">
        <f>IF(B17="","",INDEX($E$34:$F$79,MATCH(2,$E$34:$E$79,0),2))</f>
        <v/>
      </c>
      <c r="G17" s="13"/>
      <c r="H17" s="13"/>
      <c r="I17" s="1" t="str">
        <f>IF(B17="","",MAX($I$34:$I$79))</f>
        <v/>
      </c>
      <c r="J17" s="1" t="str">
        <f t="shared" ref="J17:J20" si="0">IF(B17="","","punten")</f>
        <v/>
      </c>
    </row>
    <row r="18" spans="1:10">
      <c r="A18" s="48"/>
      <c r="B18" s="46" t="str">
        <f>IF($E$23&gt;5,"",IF($E$23&gt;=3,"Dagwinnaar 3",""))</f>
        <v/>
      </c>
      <c r="C18" s="46"/>
      <c r="D18" s="10"/>
      <c r="E18" s="11"/>
      <c r="F18" s="12" t="str">
        <f>IF(B18="","",INDEX($E$34:$F$79,MATCH(3,$E$34:$E$79,0),2))</f>
        <v/>
      </c>
      <c r="G18" s="13"/>
      <c r="H18" s="13"/>
      <c r="I18" s="1" t="str">
        <f>IF(B18="","",MAX($I$34:$I$79))</f>
        <v/>
      </c>
      <c r="J18" s="1" t="str">
        <f t="shared" si="0"/>
        <v/>
      </c>
    </row>
    <row r="19" spans="1:10">
      <c r="A19" s="48"/>
      <c r="B19" s="46" t="str">
        <f>IF($E$23&gt;5,"",IF($E$23&gt;=4,"Dagwinnaar 4",""))</f>
        <v/>
      </c>
      <c r="C19" s="46"/>
      <c r="D19" s="10"/>
      <c r="E19" s="11"/>
      <c r="F19" s="12" t="str">
        <f>IF(B19="","",INDEX($E$34:$F$79,MATCH(4,$E$34:$E$79,0),2))</f>
        <v/>
      </c>
      <c r="G19" s="13"/>
      <c r="H19" s="13"/>
      <c r="I19" s="1" t="str">
        <f>IF(B19="","",MAX($I$34:$I$79))</f>
        <v/>
      </c>
      <c r="J19" s="1" t="str">
        <f t="shared" si="0"/>
        <v/>
      </c>
    </row>
    <row r="20" spans="1:10">
      <c r="A20" s="48"/>
      <c r="B20" s="46" t="str">
        <f>IF($E$23&gt;5,"",IF($E$23=5,"Dagwinnaar 5",""))</f>
        <v/>
      </c>
      <c r="C20" s="46"/>
      <c r="D20" s="10"/>
      <c r="E20" s="11"/>
      <c r="F20" s="12" t="str">
        <f>IF(B20="","",INDEX($E$34:$F$79,MATCH(5,$E$34:$E$79,0),2))</f>
        <v/>
      </c>
      <c r="G20" s="13"/>
      <c r="H20" s="13"/>
      <c r="I20" s="1" t="str">
        <f>IF(B20="","",MAX($I$34:$I$79))</f>
        <v/>
      </c>
      <c r="J20" s="1" t="str">
        <f t="shared" si="0"/>
        <v/>
      </c>
    </row>
    <row r="21" spans="1:10">
      <c r="A21" s="48"/>
      <c r="B21" s="2"/>
      <c r="E21" s="3" t="s">
        <v>15</v>
      </c>
    </row>
    <row r="22" spans="1:10">
      <c r="A22" s="48"/>
      <c r="B22" s="10" t="s">
        <v>4</v>
      </c>
      <c r="E22" s="3" t="s">
        <v>2</v>
      </c>
    </row>
    <row r="23" spans="1:10">
      <c r="A23" s="48"/>
      <c r="C23" s="1">
        <v>1</v>
      </c>
      <c r="E23" s="14">
        <f>SUM(COUNTIFS(D34:D79,1))</f>
        <v>1</v>
      </c>
      <c r="F23" s="40" t="str">
        <f>[1]Uitslagen!W7</f>
        <v>c ewan</v>
      </c>
      <c r="H23" s="4">
        <v>6</v>
      </c>
      <c r="I23" s="42" t="str">
        <f>[1]Uitslagen!W12</f>
        <v>m pedersen</v>
      </c>
      <c r="J23" s="42"/>
    </row>
    <row r="24" spans="1:10">
      <c r="A24" s="48"/>
      <c r="B24" s="2"/>
      <c r="C24" s="1">
        <v>2</v>
      </c>
      <c r="E24" s="9"/>
      <c r="F24" s="40" t="str">
        <f>[1]Uitslagen!W8</f>
        <v>s bennett</v>
      </c>
      <c r="H24" s="4">
        <v>7</v>
      </c>
      <c r="I24" s="42" t="str">
        <f>[1]Uitslagen!W13</f>
        <v>l mezgec</v>
      </c>
      <c r="J24" s="42"/>
    </row>
    <row r="25" spans="1:10">
      <c r="A25" s="48"/>
      <c r="B25" s="2"/>
      <c r="C25" s="1">
        <v>3</v>
      </c>
      <c r="E25" s="9"/>
      <c r="F25" s="40" t="str">
        <f>[1]Uitslagen!W9</f>
        <v>w v aert</v>
      </c>
      <c r="H25" s="4">
        <v>8</v>
      </c>
      <c r="I25" s="42" t="str">
        <f>[1]Uitslagen!W14</f>
        <v>h hofstetter</v>
      </c>
      <c r="J25" s="42"/>
    </row>
    <row r="26" spans="1:10">
      <c r="A26" s="48"/>
      <c r="B26" s="2"/>
      <c r="C26" s="1">
        <v>4</v>
      </c>
      <c r="E26" s="9"/>
      <c r="F26" s="40" t="str">
        <f>[1]Uitslagen!W10</f>
        <v>b coquard</v>
      </c>
      <c r="H26" s="4">
        <v>9</v>
      </c>
      <c r="I26" s="42" t="str">
        <f>[1]Uitslagen!W15</f>
        <v>o naesen</v>
      </c>
      <c r="J26" s="42"/>
    </row>
    <row r="27" spans="1:10">
      <c r="A27" s="48"/>
      <c r="B27" s="2"/>
      <c r="C27" s="1">
        <v>5</v>
      </c>
      <c r="E27" s="9"/>
      <c r="F27" s="40" t="str">
        <f>[1]Uitslagen!W11</f>
        <v>c venturini</v>
      </c>
      <c r="H27" s="4">
        <v>10</v>
      </c>
      <c r="I27" s="42" t="str">
        <f>[1]Uitslagen!W16</f>
        <v>r gibbons</v>
      </c>
      <c r="J27" s="42"/>
    </row>
    <row r="28" spans="1:10">
      <c r="A28" s="48"/>
      <c r="B28" s="2"/>
      <c r="E28" s="9"/>
      <c r="I28" s="40"/>
      <c r="J28" s="40"/>
    </row>
    <row r="29" spans="1:10">
      <c r="A29" s="48"/>
      <c r="B29" s="2"/>
      <c r="C29" s="1" t="s">
        <v>5</v>
      </c>
      <c r="E29" s="9"/>
      <c r="I29" s="42" t="str">
        <f>[1]Uitslagen!W18</f>
        <v>p roglic</v>
      </c>
      <c r="J29" s="42"/>
    </row>
    <row r="30" spans="1:10">
      <c r="A30" s="48"/>
      <c r="B30" s="2"/>
      <c r="C30" s="1" t="s">
        <v>6</v>
      </c>
      <c r="E30" s="9"/>
      <c r="I30" s="42" t="str">
        <f>[1]Uitslagen!W29</f>
        <v>s bennett</v>
      </c>
      <c r="J30" s="42"/>
    </row>
    <row r="31" spans="1:10">
      <c r="A31" s="48"/>
      <c r="B31" s="2"/>
      <c r="C31" s="1" t="s">
        <v>7</v>
      </c>
      <c r="E31" s="9"/>
      <c r="I31" s="42" t="str">
        <f>[1]Uitslagen!W40</f>
        <v>b cosnefroy</v>
      </c>
      <c r="J31" s="42"/>
    </row>
    <row r="32" spans="1:10">
      <c r="A32" s="48"/>
      <c r="B32" s="2"/>
      <c r="D32" s="15" t="s">
        <v>8</v>
      </c>
      <c r="E32" s="3"/>
    </row>
    <row r="33" spans="1:10" ht="15">
      <c r="A33" s="16"/>
      <c r="B33" s="2"/>
      <c r="C33" s="17" t="s">
        <v>9</v>
      </c>
      <c r="D33" s="18" t="s">
        <v>10</v>
      </c>
      <c r="E33" s="19"/>
      <c r="F33" s="17" t="s">
        <v>11</v>
      </c>
      <c r="G33" s="20"/>
      <c r="H33" s="43" t="s">
        <v>12</v>
      </c>
      <c r="I33" s="43"/>
      <c r="J33" s="20" t="s">
        <v>13</v>
      </c>
    </row>
    <row r="34" spans="1:10">
      <c r="A34" s="44" t="s">
        <v>14</v>
      </c>
      <c r="B34" s="2"/>
      <c r="C34" s="21">
        <f>RANK(J34,$J$34:$J$79)</f>
        <v>1</v>
      </c>
      <c r="D34" s="22">
        <f>RANK(I34,$I$34:$I$79)</f>
        <v>8</v>
      </c>
      <c r="E34" s="23" t="str">
        <f>IF(AND(D34=1,COUNTIFS($D$34:D34,1)=1),1,IF(AND(D34=1,COUNTIFS($D$34:D34,1)=2),2,IF(AND(D34=1,COUNTIFS($D$34:D34,1)=3),3,IF(AND(D34=1,COUNTIFS($D$34:D34,1)=4),4,IF(AND(D34=1,COUNTIFS($D$34:D34,1)=5),5,"")))))</f>
        <v/>
      </c>
      <c r="F34" s="24" t="str">
        <f>[1]Uitslagen!B79</f>
        <v>wim v paassen</v>
      </c>
      <c r="G34" s="25"/>
      <c r="H34" s="25">
        <f>IF(F34=0,"",D34)</f>
        <v>8</v>
      </c>
      <c r="I34" s="24">
        <f>[1]Uitslagen!W79</f>
        <v>122</v>
      </c>
      <c r="J34" s="26">
        <f>[1]Uitslagen!X79</f>
        <v>1307</v>
      </c>
    </row>
    <row r="35" spans="1:10">
      <c r="A35" s="45"/>
      <c r="B35" s="27"/>
      <c r="C35" s="28">
        <f>RANK(J35,$J$34:$J$79)</f>
        <v>2</v>
      </c>
      <c r="D35" s="29">
        <f>RANK(I35,$I$34:$I$79)</f>
        <v>14</v>
      </c>
      <c r="E35" s="30" t="str">
        <f>IF(AND(D35=1,COUNTIFS($D$34:D35,1)=1),1,IF(AND(D35=1,COUNTIFS($D$34:D35,1)=2),2,IF(AND(D35=1,COUNTIFS($D$34:D35,1)=3),3,IF(AND(D35=1,COUNTIFS($D$34:D35,1)=4),4,IF(AND(D35=1,COUNTIFS($D$34:D35,1)=5),5,"")))))</f>
        <v/>
      </c>
      <c r="F35" s="31" t="str">
        <f>[1]Uitslagen!B82</f>
        <v>greet v d berg</v>
      </c>
      <c r="G35" s="32"/>
      <c r="H35" s="32">
        <f>IF(F35=0,"",D35)</f>
        <v>14</v>
      </c>
      <c r="I35" s="31">
        <f>[1]Uitslagen!W82</f>
        <v>104</v>
      </c>
      <c r="J35" s="33">
        <f>[1]Uitslagen!X82</f>
        <v>1164</v>
      </c>
    </row>
    <row r="36" spans="1:10">
      <c r="A36" s="45"/>
      <c r="B36" s="2"/>
      <c r="C36" s="28">
        <f>RANK(J36,$J$34:$J$79)</f>
        <v>3</v>
      </c>
      <c r="D36" s="29">
        <f>RANK(I36,$I$34:$I$79)</f>
        <v>3</v>
      </c>
      <c r="E36" s="30" t="str">
        <f>IF(AND(D36=1,COUNTIFS($D$34:D36,1)=1),1,IF(AND(D36=1,COUNTIFS($D$34:D36,1)=2),2,IF(AND(D36=1,COUNTIFS($D$34:D36,1)=3),3,IF(AND(D36=1,COUNTIFS($D$34:D36,1)=4),4,IF(AND(D36=1,COUNTIFS($D$34:D36,1)=5),5,"")))))</f>
        <v/>
      </c>
      <c r="F36" s="31" t="str">
        <f>[1]Uitslagen!B83</f>
        <v>trees nicolai</v>
      </c>
      <c r="G36" s="32"/>
      <c r="H36" s="32">
        <f>IF(F36=0,"",D36)</f>
        <v>3</v>
      </c>
      <c r="I36" s="31">
        <f>[1]Uitslagen!W83</f>
        <v>135</v>
      </c>
      <c r="J36" s="33">
        <f>[1]Uitslagen!X83</f>
        <v>1153</v>
      </c>
    </row>
    <row r="37" spans="1:10">
      <c r="A37" s="45"/>
      <c r="B37" s="2"/>
      <c r="C37" s="28">
        <f>RANK(J37,$J$34:$J$79)</f>
        <v>3</v>
      </c>
      <c r="D37" s="29">
        <f>RANK(I37,$I$34:$I$79)</f>
        <v>1</v>
      </c>
      <c r="E37" s="30">
        <f>IF(AND(D37=1,COUNTIFS($D$34:D37,1)=1),1,IF(AND(D37=1,COUNTIFS($D$34:D37,1)=2),2,IF(AND(D37=1,COUNTIFS($D$34:D37,1)=3),3,IF(AND(D37=1,COUNTIFS($D$34:D37,1)=4),4,IF(AND(D37=1,COUNTIFS($D$34:D37,1)=5),5,"")))))</f>
        <v>1</v>
      </c>
      <c r="F37" s="31" t="str">
        <f>[1]Uitslagen!B88</f>
        <v>rosemarie voogt</v>
      </c>
      <c r="G37" s="32"/>
      <c r="H37" s="32">
        <f>IF(F37=0,"",D37)</f>
        <v>1</v>
      </c>
      <c r="I37" s="31">
        <f>[1]Uitslagen!W88</f>
        <v>142</v>
      </c>
      <c r="J37" s="33">
        <f>[1]Uitslagen!X88</f>
        <v>1153</v>
      </c>
    </row>
    <row r="38" spans="1:10">
      <c r="A38" s="45"/>
      <c r="B38" s="2"/>
      <c r="C38" s="28">
        <f>RANK(J38,$J$34:$J$79)</f>
        <v>5</v>
      </c>
      <c r="D38" s="29">
        <f>RANK(I38,$I$34:$I$79)</f>
        <v>2</v>
      </c>
      <c r="E38" s="30" t="str">
        <f>IF(AND(D38=1,COUNTIFS($D$34:D38,1)=1),1,IF(AND(D38=1,COUNTIFS($D$34:D38,1)=2),2,IF(AND(D38=1,COUNTIFS($D$34:D38,1)=3),3,IF(AND(D38=1,COUNTIFS($D$34:D38,1)=4),4,IF(AND(D38=1,COUNTIFS($D$34:D38,1)=5),5,"")))))</f>
        <v/>
      </c>
      <c r="F38" s="31" t="str">
        <f>[1]Uitslagen!B92</f>
        <v>peter balkema</v>
      </c>
      <c r="G38" s="32"/>
      <c r="H38" s="32">
        <f>IF(F38=0,"",D38)</f>
        <v>2</v>
      </c>
      <c r="I38" s="31">
        <f>[1]Uitslagen!W92</f>
        <v>137</v>
      </c>
      <c r="J38" s="33">
        <f>[1]Uitslagen!X92</f>
        <v>1151</v>
      </c>
    </row>
    <row r="39" spans="1:10">
      <c r="A39" s="45"/>
      <c r="B39" s="2"/>
      <c r="C39" s="28">
        <f>RANK(J39,$J$34:$J$79)</f>
        <v>6</v>
      </c>
      <c r="D39" s="29">
        <f>RANK(I39,$I$34:$I$79)</f>
        <v>10</v>
      </c>
      <c r="E39" s="30" t="str">
        <f>IF(AND(D39=1,COUNTIFS($D$34:D39,1)=1),1,IF(AND(D39=1,COUNTIFS($D$34:D39,1)=2),2,IF(AND(D39=1,COUNTIFS($D$34:D39,1)=3),3,IF(AND(D39=1,COUNTIFS($D$34:D39,1)=4),4,IF(AND(D39=1,COUNTIFS($D$34:D39,1)=5),5,"")))))</f>
        <v/>
      </c>
      <c r="F39" s="31" t="str">
        <f>[1]Uitslagen!B97</f>
        <v>henk oosterwijk</v>
      </c>
      <c r="G39" s="32"/>
      <c r="H39" s="32">
        <f>IF(F39=0,"",D39)</f>
        <v>10</v>
      </c>
      <c r="I39" s="31">
        <f>[1]Uitslagen!W97</f>
        <v>117</v>
      </c>
      <c r="J39" s="33">
        <f>[1]Uitslagen!X97</f>
        <v>1133</v>
      </c>
    </row>
    <row r="40" spans="1:10">
      <c r="A40" s="45"/>
      <c r="B40" s="2"/>
      <c r="C40" s="28">
        <f>RANK(J40,$J$34:$J$79)</f>
        <v>7</v>
      </c>
      <c r="D40" s="29">
        <f>RANK(I40,$I$34:$I$79)</f>
        <v>32</v>
      </c>
      <c r="E40" s="30" t="str">
        <f>IF(AND(D40=1,COUNTIFS($D$34:D40,1)=1),1,IF(AND(D40=1,COUNTIFS($D$34:D40,1)=2),2,IF(AND(D40=1,COUNTIFS($D$34:D40,1)=3),3,IF(AND(D40=1,COUNTIFS($D$34:D40,1)=4),4,IF(AND(D40=1,COUNTIFS($D$34:D40,1)=5),5,"")))))</f>
        <v/>
      </c>
      <c r="F40" s="31" t="str">
        <f>[1]Uitslagen!B96</f>
        <v>vincent luyendijk</v>
      </c>
      <c r="G40" s="32"/>
      <c r="H40" s="32">
        <f>IF(F40=0,"",D40)</f>
        <v>32</v>
      </c>
      <c r="I40" s="31">
        <f>[1]Uitslagen!W96</f>
        <v>70</v>
      </c>
      <c r="J40" s="33">
        <f>[1]Uitslagen!X96</f>
        <v>1078</v>
      </c>
    </row>
    <row r="41" spans="1:10">
      <c r="A41" s="45"/>
      <c r="B41" s="2"/>
      <c r="C41" s="28">
        <f>RANK(J41,$J$34:$J$79)</f>
        <v>8</v>
      </c>
      <c r="D41" s="29">
        <f>RANK(I41,$I$34:$I$79)</f>
        <v>7</v>
      </c>
      <c r="E41" s="30" t="str">
        <f>IF(AND(D41=1,COUNTIFS($D$34:D41,1)=1),1,IF(AND(D41=1,COUNTIFS($D$34:D41,1)=2),2,IF(AND(D41=1,COUNTIFS($D$34:D41,1)=3),3,IF(AND(D41=1,COUNTIFS($D$34:D41,1)=4),4,IF(AND(D41=1,COUNTIFS($D$34:D41,1)=5),5,"")))))</f>
        <v/>
      </c>
      <c r="F41" s="31" t="str">
        <f>[1]Uitslagen!B52</f>
        <v>willem van neck</v>
      </c>
      <c r="G41" s="32"/>
      <c r="H41" s="32">
        <f>IF(F41=0,"",D41)</f>
        <v>7</v>
      </c>
      <c r="I41" s="31">
        <f>[1]Uitslagen!W52</f>
        <v>124</v>
      </c>
      <c r="J41" s="33">
        <f>[1]Uitslagen!X52</f>
        <v>1065</v>
      </c>
    </row>
    <row r="42" spans="1:10">
      <c r="A42" s="45"/>
      <c r="B42" s="2"/>
      <c r="C42" s="28">
        <f>RANK(J42,$J$34:$J$79)</f>
        <v>9</v>
      </c>
      <c r="D42" s="29">
        <f>RANK(I42,$I$34:$I$79)</f>
        <v>8</v>
      </c>
      <c r="E42" s="30" t="str">
        <f>IF(AND(D42=1,COUNTIFS($D$34:D42,1)=1),1,IF(AND(D42=1,COUNTIFS($D$34:D42,1)=2),2,IF(AND(D42=1,COUNTIFS($D$34:D42,1)=3),3,IF(AND(D42=1,COUNTIFS($D$34:D42,1)=4),4,IF(AND(D42=1,COUNTIFS($D$34:D42,1)=5),5,"")))))</f>
        <v/>
      </c>
      <c r="F42" s="31" t="str">
        <f>[1]Uitslagen!B57</f>
        <v>spr van kins</v>
      </c>
      <c r="G42" s="32"/>
      <c r="H42" s="32">
        <f>IF(F42=0,"",D42)</f>
        <v>8</v>
      </c>
      <c r="I42" s="31">
        <f>[1]Uitslagen!W57</f>
        <v>122</v>
      </c>
      <c r="J42" s="33">
        <f>[1]Uitslagen!X57</f>
        <v>1051</v>
      </c>
    </row>
    <row r="43" spans="1:10">
      <c r="A43" s="45"/>
      <c r="B43" s="2"/>
      <c r="C43" s="28">
        <f>RANK(J43,$J$34:$J$79)</f>
        <v>9</v>
      </c>
      <c r="D43" s="29">
        <f>RANK(I43,$I$34:$I$79)</f>
        <v>4</v>
      </c>
      <c r="E43" s="30" t="str">
        <f>IF(AND(D43=1,COUNTIFS($D$34:D43,1)=1),1,IF(AND(D43=1,COUNTIFS($D$34:D43,1)=2),2,IF(AND(D43=1,COUNTIFS($D$34:D43,1)=3),3,IF(AND(D43=1,COUNTIFS($D$34:D43,1)=4),4,IF(AND(D43=1,COUNTIFS($D$34:D43,1)=5),5,"")))))</f>
        <v/>
      </c>
      <c r="F43" s="31" t="str">
        <f>[1]Uitslagen!B64</f>
        <v>dick ardaseer</v>
      </c>
      <c r="G43" s="32"/>
      <c r="H43" s="32">
        <f>IF(F43=0,"",D43)</f>
        <v>4</v>
      </c>
      <c r="I43" s="31">
        <f>[1]Uitslagen!W64</f>
        <v>134</v>
      </c>
      <c r="J43" s="33">
        <f>[1]Uitslagen!X64</f>
        <v>1051</v>
      </c>
    </row>
    <row r="44" spans="1:10">
      <c r="A44" s="45"/>
      <c r="B44" s="2"/>
      <c r="C44" s="28">
        <f>RANK(J44,$J$34:$J$79)</f>
        <v>11</v>
      </c>
      <c r="D44" s="29">
        <f>RANK(I44,$I$34:$I$79)</f>
        <v>4</v>
      </c>
      <c r="E44" s="30" t="str">
        <f>IF(AND(D44=1,COUNTIFS($D$34:D44,1)=1),1,IF(AND(D44=1,COUNTIFS($D$34:D44,1)=2),2,IF(AND(D44=1,COUNTIFS($D$34:D44,1)=3),3,IF(AND(D44=1,COUNTIFS($D$34:D44,1)=4),4,IF(AND(D44=1,COUNTIFS($D$34:D44,1)=5),5,"")))))</f>
        <v/>
      </c>
      <c r="F44" s="31" t="str">
        <f>[1]Uitslagen!B59</f>
        <v>c ardaseer</v>
      </c>
      <c r="G44" s="32"/>
      <c r="H44" s="32">
        <f>IF(F44=0,"",D44)</f>
        <v>4</v>
      </c>
      <c r="I44" s="31">
        <f>[1]Uitslagen!W59</f>
        <v>134</v>
      </c>
      <c r="J44" s="33">
        <f>[1]Uitslagen!X59</f>
        <v>1027</v>
      </c>
    </row>
    <row r="45" spans="1:10" ht="11.25" customHeight="1">
      <c r="A45" s="45"/>
      <c r="B45" s="2"/>
      <c r="C45" s="28">
        <f>RANK(J45,$J$34:$J$79)</f>
        <v>12</v>
      </c>
      <c r="D45" s="29">
        <f>RANK(I45,$I$34:$I$79)</f>
        <v>20</v>
      </c>
      <c r="E45" s="30" t="str">
        <f>IF(AND(D45=1,COUNTIFS($D$34:D45,1)=1),1,IF(AND(D45=1,COUNTIFS($D$34:D45,1)=2),2,IF(AND(D45=1,COUNTIFS($D$34:D45,1)=3),3,IF(AND(D45=1,COUNTIFS($D$34:D45,1)=4),4,IF(AND(D45=1,COUNTIFS($D$34:D45,1)=5),5,"")))))</f>
        <v/>
      </c>
      <c r="F45" s="31" t="str">
        <f>[1]Uitslagen!B98</f>
        <v>arie de jong</v>
      </c>
      <c r="G45" s="32"/>
      <c r="H45" s="32">
        <f>IF(F45=0,"",D45)</f>
        <v>20</v>
      </c>
      <c r="I45" s="31">
        <f>[1]Uitslagen!W98</f>
        <v>86</v>
      </c>
      <c r="J45" s="33">
        <f>[1]Uitslagen!X98</f>
        <v>1017</v>
      </c>
    </row>
    <row r="46" spans="1:10" ht="11.25" customHeight="1">
      <c r="A46" s="45"/>
      <c r="B46" s="2"/>
      <c r="C46" s="28">
        <f>RANK(J46,$J$34:$J$79)</f>
        <v>13</v>
      </c>
      <c r="D46" s="29">
        <f>RANK(I46,$I$34:$I$79)</f>
        <v>16</v>
      </c>
      <c r="E46" s="30" t="str">
        <f>IF(AND(D46=1,COUNTIFS($D$34:D46,1)=1),1,IF(AND(D46=1,COUNTIFS($D$34:D46,1)=2),2,IF(AND(D46=1,COUNTIFS($D$34:D46,1)=3),3,IF(AND(D46=1,COUNTIFS($D$34:D46,1)=4),4,IF(AND(D46=1,COUNTIFS($D$34:D46,1)=5),5,"")))))</f>
        <v/>
      </c>
      <c r="F46" s="31" t="str">
        <f>[1]Uitslagen!B86</f>
        <v>yvonne kleinheerenbrink</v>
      </c>
      <c r="G46" s="32"/>
      <c r="H46" s="32">
        <f>IF(F46=0,"",D46)</f>
        <v>16</v>
      </c>
      <c r="I46" s="31">
        <f>[1]Uitslagen!W86</f>
        <v>99</v>
      </c>
      <c r="J46" s="33">
        <f>[1]Uitslagen!X86</f>
        <v>986</v>
      </c>
    </row>
    <row r="47" spans="1:10" ht="11.25" customHeight="1">
      <c r="A47" s="45"/>
      <c r="B47" s="2"/>
      <c r="C47" s="28">
        <f>RANK(J47,$J$34:$J$79)</f>
        <v>14</v>
      </c>
      <c r="D47" s="29">
        <f>RANK(I47,$I$34:$I$79)</f>
        <v>13</v>
      </c>
      <c r="E47" s="30" t="str">
        <f>IF(AND(D47=1,COUNTIFS($D$34:D47,1)=1),1,IF(AND(D47=1,COUNTIFS($D$34:D47,1)=2),2,IF(AND(D47=1,COUNTIFS($D$34:D47,1)=3),3,IF(AND(D47=1,COUNTIFS($D$34:D47,1)=4),4,IF(AND(D47=1,COUNTIFS($D$34:D47,1)=5),5,"")))))</f>
        <v/>
      </c>
      <c r="F47" s="31" t="str">
        <f>[1]Uitslagen!B71</f>
        <v>rb bakker</v>
      </c>
      <c r="G47" s="32"/>
      <c r="H47" s="32">
        <f>IF(F47=0,"",D47)</f>
        <v>13</v>
      </c>
      <c r="I47" s="31">
        <f>[1]Uitslagen!W71</f>
        <v>116</v>
      </c>
      <c r="J47" s="33">
        <f>[1]Uitslagen!X71</f>
        <v>960</v>
      </c>
    </row>
    <row r="48" spans="1:10" ht="11.25" customHeight="1">
      <c r="A48" s="45"/>
      <c r="B48" s="2"/>
      <c r="C48" s="28">
        <f>RANK(J48,$J$34:$J$79)</f>
        <v>15</v>
      </c>
      <c r="D48" s="29">
        <f>RANK(I48,$I$34:$I$79)</f>
        <v>26</v>
      </c>
      <c r="E48" s="30" t="str">
        <f>IF(AND(D48=1,COUNTIFS($D$34:D48,1)=1),1,IF(AND(D48=1,COUNTIFS($D$34:D48,1)=2),2,IF(AND(D48=1,COUNTIFS($D$34:D48,1)=3),3,IF(AND(D48=1,COUNTIFS($D$34:D48,1)=4),4,IF(AND(D48=1,COUNTIFS($D$34:D48,1)=5),5,"")))))</f>
        <v/>
      </c>
      <c r="F48" s="31" t="str">
        <f>[1]Uitslagen!B87</f>
        <v>hans jurgen nicolai</v>
      </c>
      <c r="G48" s="32"/>
      <c r="H48" s="32">
        <f>IF(F48=0,"",D48)</f>
        <v>26</v>
      </c>
      <c r="I48" s="31">
        <f>[1]Uitslagen!W87</f>
        <v>84</v>
      </c>
      <c r="J48" s="33">
        <f>[1]Uitslagen!X87</f>
        <v>953</v>
      </c>
    </row>
    <row r="49" spans="1:10" ht="11.25" customHeight="1">
      <c r="A49" s="45"/>
      <c r="B49" s="2"/>
      <c r="C49" s="28">
        <f>RANK(J49,$J$34:$J$79)</f>
        <v>15</v>
      </c>
      <c r="D49" s="29">
        <f>RANK(I49,$I$34:$I$79)</f>
        <v>18</v>
      </c>
      <c r="E49" s="30" t="str">
        <f>IF(AND(D49=1,COUNTIFS($D$34:D49,1)=1),1,IF(AND(D49=1,COUNTIFS($D$34:D49,1)=2),2,IF(AND(D49=1,COUNTIFS($D$34:D49,1)=3),3,IF(AND(D49=1,COUNTIFS($D$34:D49,1)=4),4,IF(AND(D49=1,COUNTIFS($D$34:D49,1)=5),5,"")))))</f>
        <v/>
      </c>
      <c r="F49" s="31" t="str">
        <f>[1]Uitslagen!B85</f>
        <v>henk kleinheerenbrink</v>
      </c>
      <c r="G49" s="32"/>
      <c r="H49" s="32">
        <f>IF(F49=0,"",D49)</f>
        <v>18</v>
      </c>
      <c r="I49" s="31">
        <f>[1]Uitslagen!W85</f>
        <v>92</v>
      </c>
      <c r="J49" s="33">
        <f>[1]Uitslagen!X85</f>
        <v>953</v>
      </c>
    </row>
    <row r="50" spans="1:10" ht="11.25" customHeight="1">
      <c r="A50" s="45"/>
      <c r="B50" s="2"/>
      <c r="C50" s="28">
        <f>RANK(J50,$J$34:$J$79)</f>
        <v>17</v>
      </c>
      <c r="D50" s="29">
        <f>RANK(I50,$I$34:$I$79)</f>
        <v>19</v>
      </c>
      <c r="E50" s="30" t="str">
        <f>IF(AND(D50=1,COUNTIFS($D$34:D50,1)=1),1,IF(AND(D50=1,COUNTIFS($D$34:D50,1)=2),2,IF(AND(D50=1,COUNTIFS($D$34:D50,1)=3),3,IF(AND(D50=1,COUNTIFS($D$34:D50,1)=4),4,IF(AND(D50=1,COUNTIFS($D$34:D50,1)=5),5,"")))))</f>
        <v/>
      </c>
      <c r="F50" s="31" t="str">
        <f>[1]Uitslagen!B69</f>
        <v>fred verschoor</v>
      </c>
      <c r="G50" s="32"/>
      <c r="H50" s="32">
        <f>IF(F50=0,"",D50)</f>
        <v>19</v>
      </c>
      <c r="I50" s="31">
        <f>[1]Uitslagen!W69</f>
        <v>91</v>
      </c>
      <c r="J50" s="33">
        <f>[1]Uitslagen!X69</f>
        <v>935</v>
      </c>
    </row>
    <row r="51" spans="1:10" ht="11.25" customHeight="1">
      <c r="A51" s="45"/>
      <c r="B51" s="2"/>
      <c r="C51" s="28">
        <f>RANK(J51,$J$34:$J$79)</f>
        <v>18</v>
      </c>
      <c r="D51" s="29">
        <f>RANK(I51,$I$34:$I$79)</f>
        <v>10</v>
      </c>
      <c r="E51" s="30" t="str">
        <f>IF(AND(D51=1,COUNTIFS($D$34:D51,1)=1),1,IF(AND(D51=1,COUNTIFS($D$34:D51,1)=2),2,IF(AND(D51=1,COUNTIFS($D$34:D51,1)=3),3,IF(AND(D51=1,COUNTIFS($D$34:D51,1)=4),4,IF(AND(D51=1,COUNTIFS($D$34:D51,1)=5),5,"")))))</f>
        <v/>
      </c>
      <c r="F51" s="31" t="str">
        <f>[1]Uitslagen!B89</f>
        <v>dennis pronk</v>
      </c>
      <c r="G51" s="32"/>
      <c r="H51" s="32">
        <f>IF(F51=0,"",D51)</f>
        <v>10</v>
      </c>
      <c r="I51" s="31">
        <f>[1]Uitslagen!W89</f>
        <v>117</v>
      </c>
      <c r="J51" s="33">
        <f>[1]Uitslagen!X89</f>
        <v>928</v>
      </c>
    </row>
    <row r="52" spans="1:10" ht="11.25" customHeight="1">
      <c r="A52" s="45"/>
      <c r="B52" s="2"/>
      <c r="C52" s="28">
        <f>RANK(J52,$J$34:$J$79)</f>
        <v>18</v>
      </c>
      <c r="D52" s="29">
        <f>RANK(I52,$I$34:$I$79)</f>
        <v>6</v>
      </c>
      <c r="E52" s="30" t="str">
        <f>IF(AND(D52=1,COUNTIFS($D$34:D52,1)=1),1,IF(AND(D52=1,COUNTIFS($D$34:D52,1)=2),2,IF(AND(D52=1,COUNTIFS($D$34:D52,1)=3),3,IF(AND(D52=1,COUNTIFS($D$34:D52,1)=4),4,IF(AND(D52=1,COUNTIFS($D$34:D52,1)=5),5,"")))))</f>
        <v/>
      </c>
      <c r="F52" s="31" t="str">
        <f>[1]Uitslagen!B81</f>
        <v>ben dekker</v>
      </c>
      <c r="G52" s="32"/>
      <c r="H52" s="32">
        <f>IF(F52=0,"",D52)</f>
        <v>6</v>
      </c>
      <c r="I52" s="31">
        <f>[1]Uitslagen!W81</f>
        <v>125</v>
      </c>
      <c r="J52" s="33">
        <f>[1]Uitslagen!X81</f>
        <v>928</v>
      </c>
    </row>
    <row r="53" spans="1:10" ht="11.25" customHeight="1">
      <c r="A53" s="45"/>
      <c r="B53" s="2"/>
      <c r="C53" s="28">
        <f>RANK(J53,$J$34:$J$79)</f>
        <v>20</v>
      </c>
      <c r="D53" s="29">
        <f>RANK(I53,$I$34:$I$79)</f>
        <v>34</v>
      </c>
      <c r="E53" s="30" t="str">
        <f>IF(AND(D53=1,COUNTIFS($D$34:D53,1)=1),1,IF(AND(D53=1,COUNTIFS($D$34:D53,1)=2),2,IF(AND(D53=1,COUNTIFS($D$34:D53,1)=3),3,IF(AND(D53=1,COUNTIFS($D$34:D53,1)=4),4,IF(AND(D53=1,COUNTIFS($D$34:D53,1)=5),5,"")))))</f>
        <v/>
      </c>
      <c r="F53" s="31" t="str">
        <f>[1]Uitslagen!B56</f>
        <v>bep van kins</v>
      </c>
      <c r="G53" s="32"/>
      <c r="H53" s="32">
        <f>IF(F53=0,"",D53)</f>
        <v>34</v>
      </c>
      <c r="I53" s="31">
        <f>[1]Uitslagen!W56</f>
        <v>62</v>
      </c>
      <c r="J53" s="33">
        <f>[1]Uitslagen!X56</f>
        <v>913</v>
      </c>
    </row>
    <row r="54" spans="1:10" ht="11.25" customHeight="1">
      <c r="A54" s="45"/>
      <c r="B54" s="2"/>
      <c r="C54" s="28">
        <f>RANK(J54,$J$34:$J$79)</f>
        <v>21</v>
      </c>
      <c r="D54" s="29">
        <f>RANK(I54,$I$34:$I$79)</f>
        <v>10</v>
      </c>
      <c r="E54" s="30" t="str">
        <f>IF(AND(D54=1,COUNTIFS($D$34:D54,1)=1),1,IF(AND(D54=1,COUNTIFS($D$34:D54,1)=2),2,IF(AND(D54=1,COUNTIFS($D$34:D54,1)=3),3,IF(AND(D54=1,COUNTIFS($D$34:D54,1)=4),4,IF(AND(D54=1,COUNTIFS($D$34:D54,1)=5),5,"")))))</f>
        <v/>
      </c>
      <c r="F54" s="31" t="str">
        <f>[1]Uitslagen!B90</f>
        <v>wout pronk</v>
      </c>
      <c r="G54" s="32"/>
      <c r="H54" s="32">
        <f>IF(F54=0,"",D54)</f>
        <v>10</v>
      </c>
      <c r="I54" s="31">
        <f>[1]Uitslagen!W90</f>
        <v>117</v>
      </c>
      <c r="J54" s="33">
        <f>[1]Uitslagen!X90</f>
        <v>909</v>
      </c>
    </row>
    <row r="55" spans="1:10" ht="11.25" customHeight="1">
      <c r="A55" s="45"/>
      <c r="B55" s="2"/>
      <c r="C55" s="28">
        <f>RANK(J55,$J$34:$J$79)</f>
        <v>22</v>
      </c>
      <c r="D55" s="29">
        <f>RANK(I55,$I$34:$I$79)</f>
        <v>21</v>
      </c>
      <c r="E55" s="30" t="str">
        <f>IF(AND(D55=1,COUNTIFS($D$34:D55,1)=1),1,IF(AND(D55=1,COUNTIFS($D$34:D55,1)=2),2,IF(AND(D55=1,COUNTIFS($D$34:D55,1)=3),3,IF(AND(D55=1,COUNTIFS($D$34:D55,1)=4),4,IF(AND(D55=1,COUNTIFS($D$34:D55,1)=5),5,"")))))</f>
        <v/>
      </c>
      <c r="F55" s="31" t="str">
        <f>[1]Uitslagen!B91</f>
        <v>marcel kaan</v>
      </c>
      <c r="G55" s="32"/>
      <c r="H55" s="32">
        <f>IF(F55=0,"",D55)</f>
        <v>21</v>
      </c>
      <c r="I55" s="31">
        <f>[1]Uitslagen!W91</f>
        <v>85</v>
      </c>
      <c r="J55" s="33">
        <f>[1]Uitslagen!X91</f>
        <v>889</v>
      </c>
    </row>
    <row r="56" spans="1:10" ht="11.25" customHeight="1">
      <c r="A56" s="45"/>
      <c r="B56" s="2"/>
      <c r="C56" s="28">
        <f>RANK(J56,$J$34:$J$79)</f>
        <v>23</v>
      </c>
      <c r="D56" s="29">
        <f>RANK(I56,$I$34:$I$79)</f>
        <v>39</v>
      </c>
      <c r="E56" s="30" t="str">
        <f>IF(AND(D56=1,COUNTIFS($D$34:D56,1)=1),1,IF(AND(D56=1,COUNTIFS($D$34:D56,1)=2),2,IF(AND(D56=1,COUNTIFS($D$34:D56,1)=3),3,IF(AND(D56=1,COUNTIFS($D$34:D56,1)=4),4,IF(AND(D56=1,COUNTIFS($D$34:D56,1)=5),5,"")))))</f>
        <v/>
      </c>
      <c r="F56" s="31" t="str">
        <f>[1]Uitslagen!B84</f>
        <v>murk v d berg</v>
      </c>
      <c r="G56" s="32"/>
      <c r="H56" s="32">
        <f>IF(F56=0,"",D56)</f>
        <v>39</v>
      </c>
      <c r="I56" s="31">
        <f>[1]Uitslagen!W84</f>
        <v>30</v>
      </c>
      <c r="J56" s="33">
        <f>[1]Uitslagen!X84</f>
        <v>883</v>
      </c>
    </row>
    <row r="57" spans="1:10" ht="11.25" customHeight="1">
      <c r="A57" s="45"/>
      <c r="B57" s="2"/>
      <c r="C57" s="28">
        <f>RANK(J57,$J$34:$J$79)</f>
        <v>24</v>
      </c>
      <c r="D57" s="29">
        <f>RANK(I57,$I$34:$I$79)</f>
        <v>17</v>
      </c>
      <c r="E57" s="30" t="str">
        <f>IF(AND(D57=1,COUNTIFS($D$34:D57,1)=1),1,IF(AND(D57=1,COUNTIFS($D$34:D57,1)=2),2,IF(AND(D57=1,COUNTIFS($D$34:D57,1)=3),3,IF(AND(D57=1,COUNTIFS($D$34:D57,1)=4),4,IF(AND(D57=1,COUNTIFS($D$34:D57,1)=5),5,"")))))</f>
        <v/>
      </c>
      <c r="F57" s="31" t="str">
        <f>[1]Uitslagen!B63</f>
        <v>rvb ardaseer</v>
      </c>
      <c r="G57" s="32"/>
      <c r="H57" s="32">
        <f>IF(F57=0,"",D57)</f>
        <v>17</v>
      </c>
      <c r="I57" s="31">
        <f>[1]Uitslagen!W63</f>
        <v>94</v>
      </c>
      <c r="J57" s="33">
        <f>[1]Uitslagen!X63</f>
        <v>848</v>
      </c>
    </row>
    <row r="58" spans="1:10" ht="11.25" customHeight="1">
      <c r="A58" s="45"/>
      <c r="B58" s="2"/>
      <c r="C58" s="28">
        <f>RANK(J58,$J$34:$J$79)</f>
        <v>25</v>
      </c>
      <c r="D58" s="29">
        <f>RANK(I58,$I$34:$I$79)</f>
        <v>27</v>
      </c>
      <c r="E58" s="30" t="str">
        <f>IF(AND(D58=1,COUNTIFS($D$34:D58,1)=1),1,IF(AND(D58=1,COUNTIFS($D$34:D58,1)=2),2,IF(AND(D58=1,COUNTIFS($D$34:D58,1)=3),3,IF(AND(D58=1,COUNTIFS($D$34:D58,1)=4),4,IF(AND(D58=1,COUNTIFS($D$34:D58,1)=5),5,"")))))</f>
        <v/>
      </c>
      <c r="F58" s="31" t="str">
        <f>[1]Uitslagen!B94</f>
        <v>rene lek</v>
      </c>
      <c r="G58" s="32"/>
      <c r="H58" s="32">
        <f>IF(F58=0,"",D58)</f>
        <v>27</v>
      </c>
      <c r="I58" s="31">
        <f>[1]Uitslagen!W94</f>
        <v>77</v>
      </c>
      <c r="J58" s="33">
        <f>[1]Uitslagen!X94</f>
        <v>837</v>
      </c>
    </row>
    <row r="59" spans="1:10" ht="11.25" customHeight="1">
      <c r="A59" s="45"/>
      <c r="B59" s="2"/>
      <c r="C59" s="28">
        <f>RANK(J59,$J$34:$J$79)</f>
        <v>26</v>
      </c>
      <c r="D59" s="29">
        <f>RANK(I59,$I$34:$I$79)</f>
        <v>15</v>
      </c>
      <c r="E59" s="30" t="str">
        <f>IF(AND(D59=1,COUNTIFS($D$34:D59,1)=1),1,IF(AND(D59=1,COUNTIFS($D$34:D59,1)=2),2,IF(AND(D59=1,COUNTIFS($D$34:D59,1)=3),3,IF(AND(D59=1,COUNTIFS($D$34:D59,1)=4),4,IF(AND(D59=1,COUNTIFS($D$34:D59,1)=5),5,"")))))</f>
        <v/>
      </c>
      <c r="F59" s="31" t="str">
        <f>[1]Uitslagen!B76</f>
        <v>joop van klink</v>
      </c>
      <c r="G59" s="32"/>
      <c r="H59" s="32">
        <f>IF(F59=0,"",D59)</f>
        <v>15</v>
      </c>
      <c r="I59" s="31">
        <f>[1]Uitslagen!W76</f>
        <v>101</v>
      </c>
      <c r="J59" s="33">
        <f>[1]Uitslagen!X76</f>
        <v>835</v>
      </c>
    </row>
    <row r="60" spans="1:10" ht="11.25" customHeight="1">
      <c r="A60" s="45"/>
      <c r="B60" s="2"/>
      <c r="C60" s="28">
        <f>RANK(J60,$J$34:$J$79)</f>
        <v>27</v>
      </c>
      <c r="D60" s="29">
        <f>RANK(I60,$I$34:$I$79)</f>
        <v>31</v>
      </c>
      <c r="E60" s="30" t="str">
        <f>IF(AND(D60=1,COUNTIFS($D$34:D60,1)=1),1,IF(AND(D60=1,COUNTIFS($D$34:D60,1)=2),2,IF(AND(D60=1,COUNTIFS($D$34:D60,1)=3),3,IF(AND(D60=1,COUNTIFS($D$34:D60,1)=4),4,IF(AND(D60=1,COUNTIFS($D$34:D60,1)=5),5,"")))))</f>
        <v/>
      </c>
      <c r="F60" s="31" t="str">
        <f>[1]Uitslagen!B75</f>
        <v>pieter de groot</v>
      </c>
      <c r="G60" s="32"/>
      <c r="H60" s="32">
        <f>IF(F60=0,"",D60)</f>
        <v>31</v>
      </c>
      <c r="I60" s="31">
        <f>[1]Uitslagen!W75</f>
        <v>74</v>
      </c>
      <c r="J60" s="33">
        <f>[1]Uitslagen!X75</f>
        <v>829</v>
      </c>
    </row>
    <row r="61" spans="1:10" ht="11.25" customHeight="1">
      <c r="A61" s="45"/>
      <c r="B61" s="2"/>
      <c r="C61" s="28">
        <f>RANK(J61,$J$34:$J$79)</f>
        <v>28</v>
      </c>
      <c r="D61" s="29">
        <f>RANK(I61,$I$34:$I$79)</f>
        <v>21</v>
      </c>
      <c r="E61" s="30" t="str">
        <f>IF(AND(D61=1,COUNTIFS($D$34:D61,1)=1),1,IF(AND(D61=1,COUNTIFS($D$34:D61,1)=2),2,IF(AND(D61=1,COUNTIFS($D$34:D61,1)=3),3,IF(AND(D61=1,COUNTIFS($D$34:D61,1)=4),4,IF(AND(D61=1,COUNTIFS($D$34:D61,1)=5),5,"")))))</f>
        <v/>
      </c>
      <c r="F61" s="31" t="str">
        <f>[1]Uitslagen!B53</f>
        <v>louis van der heiden</v>
      </c>
      <c r="G61" s="32"/>
      <c r="H61" s="32">
        <f>IF(F61=0,"",D61)</f>
        <v>21</v>
      </c>
      <c r="I61" s="31">
        <f>[1]Uitslagen!W53</f>
        <v>85</v>
      </c>
      <c r="J61" s="33">
        <f>[1]Uitslagen!X53</f>
        <v>826</v>
      </c>
    </row>
    <row r="62" spans="1:10" ht="11.25" customHeight="1">
      <c r="A62" s="45"/>
      <c r="B62" s="2"/>
      <c r="C62" s="28">
        <f>RANK(J62,$J$34:$J$79)</f>
        <v>29</v>
      </c>
      <c r="D62" s="29">
        <f>RANK(I62,$I$34:$I$79)</f>
        <v>33</v>
      </c>
      <c r="E62" s="30" t="str">
        <f>IF(AND(D62=1,COUNTIFS($D$34:D62,1)=1),1,IF(AND(D62=1,COUNTIFS($D$34:D62,1)=2),2,IF(AND(D62=1,COUNTIFS($D$34:D62,1)=3),3,IF(AND(D62=1,COUNTIFS($D$34:D62,1)=4),4,IF(AND(D62=1,COUNTIFS($D$34:D62,1)=5),5,"")))))</f>
        <v/>
      </c>
      <c r="F62" s="31" t="str">
        <f>[1]Uitslagen!B80</f>
        <v>frans scheepers</v>
      </c>
      <c r="G62" s="32"/>
      <c r="H62" s="32">
        <f>IF(F62=0,"",D62)</f>
        <v>33</v>
      </c>
      <c r="I62" s="31">
        <f>[1]Uitslagen!W80</f>
        <v>65</v>
      </c>
      <c r="J62" s="33">
        <f>[1]Uitslagen!X80</f>
        <v>811</v>
      </c>
    </row>
    <row r="63" spans="1:10" ht="11.25" customHeight="1">
      <c r="A63" s="45"/>
      <c r="B63" s="2"/>
      <c r="C63" s="28">
        <f>RANK(J63,$J$34:$J$79)</f>
        <v>30</v>
      </c>
      <c r="D63" s="29">
        <f>RANK(I63,$I$34:$I$79)</f>
        <v>21</v>
      </c>
      <c r="E63" s="30" t="str">
        <f>IF(AND(D63=1,COUNTIFS($D$34:D63,1)=1),1,IF(AND(D63=1,COUNTIFS($D$34:D63,1)=2),2,IF(AND(D63=1,COUNTIFS($D$34:D63,1)=3),3,IF(AND(D63=1,COUNTIFS($D$34:D63,1)=4),4,IF(AND(D63=1,COUNTIFS($D$34:D63,1)=5),5,"")))))</f>
        <v/>
      </c>
      <c r="F63" s="31" t="str">
        <f>[1]Uitslagen!B60</f>
        <v>d ardaseer</v>
      </c>
      <c r="G63" s="32"/>
      <c r="H63" s="32">
        <f>IF(F63=0,"",D63)</f>
        <v>21</v>
      </c>
      <c r="I63" s="31">
        <f>[1]Uitslagen!W60</f>
        <v>85</v>
      </c>
      <c r="J63" s="33">
        <f>[1]Uitslagen!X60</f>
        <v>796</v>
      </c>
    </row>
    <row r="64" spans="1:10" ht="11.25" customHeight="1">
      <c r="A64" s="45"/>
      <c r="B64" s="2"/>
      <c r="C64" s="28">
        <f>RANK(J64,$J$34:$J$79)</f>
        <v>31</v>
      </c>
      <c r="D64" s="29">
        <f>RANK(I64,$I$34:$I$79)</f>
        <v>27</v>
      </c>
      <c r="E64" s="30" t="str">
        <f>IF(AND(D64=1,COUNTIFS($D$34:D64,1)=1),1,IF(AND(D64=1,COUNTIFS($D$34:D64,1)=2),2,IF(AND(D64=1,COUNTIFS($D$34:D64,1)=3),3,IF(AND(D64=1,COUNTIFS($D$34:D64,1)=4),4,IF(AND(D64=1,COUNTIFS($D$34:D64,1)=5),5,"")))))</f>
        <v/>
      </c>
      <c r="F64" s="31" t="str">
        <f>[1]Uitslagen!B77</f>
        <v>margriet oosting</v>
      </c>
      <c r="G64" s="32"/>
      <c r="H64" s="32">
        <f>IF(F64=0,"",D64)</f>
        <v>27</v>
      </c>
      <c r="I64" s="31">
        <f>[1]Uitslagen!W77</f>
        <v>77</v>
      </c>
      <c r="J64" s="33">
        <f>[1]Uitslagen!X77</f>
        <v>778</v>
      </c>
    </row>
    <row r="65" spans="1:10" ht="11.25" customHeight="1">
      <c r="A65" s="45"/>
      <c r="B65" s="2"/>
      <c r="C65" s="28">
        <f>RANK(J65,$J$34:$J$79)</f>
        <v>32</v>
      </c>
      <c r="D65" s="29">
        <f>RANK(I65,$I$34:$I$79)</f>
        <v>35</v>
      </c>
      <c r="E65" s="30" t="str">
        <f>IF(AND(D65=1,COUNTIFS($D$34:D65,1)=1),1,IF(AND(D65=1,COUNTIFS($D$34:D65,1)=2),2,IF(AND(D65=1,COUNTIFS($D$34:D65,1)=3),3,IF(AND(D65=1,COUNTIFS($D$34:D65,1)=4),4,IF(AND(D65=1,COUNTIFS($D$34:D65,1)=5),5,"")))))</f>
        <v/>
      </c>
      <c r="F65" s="31" t="str">
        <f>[1]Uitslagen!B70</f>
        <v>martin innemee</v>
      </c>
      <c r="G65" s="32"/>
      <c r="H65" s="32">
        <f>IF(F65=0,"",D65)</f>
        <v>35</v>
      </c>
      <c r="I65" s="31">
        <f>[1]Uitslagen!W70</f>
        <v>61</v>
      </c>
      <c r="J65" s="33">
        <f>[1]Uitslagen!X70</f>
        <v>761</v>
      </c>
    </row>
    <row r="66" spans="1:10" ht="11.25" customHeight="1">
      <c r="A66" s="45"/>
      <c r="B66" s="2"/>
      <c r="C66" s="28">
        <f>RANK(J66,$J$34:$J$79)</f>
        <v>33</v>
      </c>
      <c r="D66" s="29">
        <f>RANK(I66,$I$34:$I$79)</f>
        <v>27</v>
      </c>
      <c r="E66" s="30" t="str">
        <f>IF(AND(D66=1,COUNTIFS($D$34:D66,1)=1),1,IF(AND(D66=1,COUNTIFS($D$34:D66,1)=2),2,IF(AND(D66=1,COUNTIFS($D$34:D66,1)=3),3,IF(AND(D66=1,COUNTIFS($D$34:D66,1)=4),4,IF(AND(D66=1,COUNTIFS($D$34:D66,1)=5),5,"")))))</f>
        <v/>
      </c>
      <c r="F66" s="31" t="str">
        <f>[1]Uitslagen!B78</f>
        <v>frank groenwold</v>
      </c>
      <c r="G66" s="32"/>
      <c r="H66" s="32">
        <f>IF(F66=0,"",D66)</f>
        <v>27</v>
      </c>
      <c r="I66" s="31">
        <f>[1]Uitslagen!W78</f>
        <v>77</v>
      </c>
      <c r="J66" s="33">
        <f>[1]Uitslagen!X78</f>
        <v>746</v>
      </c>
    </row>
    <row r="67" spans="1:10" ht="11.25" customHeight="1">
      <c r="A67" s="45"/>
      <c r="B67" s="2"/>
      <c r="C67" s="28">
        <f>RANK(J67,$J$34:$J$79)</f>
        <v>34</v>
      </c>
      <c r="D67" s="29">
        <f>RANK(I67,$I$34:$I$79)</f>
        <v>21</v>
      </c>
      <c r="E67" s="30" t="str">
        <f>IF(AND(D67=1,COUNTIFS($D$34:D67,1)=1),1,IF(AND(D67=1,COUNTIFS($D$34:D67,1)=2),2,IF(AND(D67=1,COUNTIFS($D$34:D67,1)=3),3,IF(AND(D67=1,COUNTIFS($D$34:D67,1)=4),4,IF(AND(D67=1,COUNTIFS($D$34:D67,1)=5),5,"")))))</f>
        <v/>
      </c>
      <c r="F67" s="31" t="str">
        <f>[1]Uitslagen!B61</f>
        <v>i ardaseer</v>
      </c>
      <c r="G67" s="32"/>
      <c r="H67" s="32">
        <f>IF(F67=0,"",D67)</f>
        <v>21</v>
      </c>
      <c r="I67" s="31">
        <f>[1]Uitslagen!W61</f>
        <v>85</v>
      </c>
      <c r="J67" s="33">
        <f>[1]Uitslagen!X61</f>
        <v>743</v>
      </c>
    </row>
    <row r="68" spans="1:10" ht="11.25" customHeight="1">
      <c r="A68" s="45"/>
      <c r="B68" s="2"/>
      <c r="C68" s="28">
        <f>RANK(J68,$J$34:$J$79)</f>
        <v>35</v>
      </c>
      <c r="D68" s="29">
        <f>RANK(I68,$I$34:$I$79)</f>
        <v>21</v>
      </c>
      <c r="E68" s="30" t="str">
        <f>IF(AND(D68=1,COUNTIFS($D$34:D68,1)=1),1,IF(AND(D68=1,COUNTIFS($D$34:D68,1)=2),2,IF(AND(D68=1,COUNTIFS($D$34:D68,1)=3),3,IF(AND(D68=1,COUNTIFS($D$34:D68,1)=4),4,IF(AND(D68=1,COUNTIFS($D$34:D68,1)=5),5,"")))))</f>
        <v/>
      </c>
      <c r="F68" s="31" t="str">
        <f>[1]Uitslagen!B62</f>
        <v>k ardaseer</v>
      </c>
      <c r="G68" s="32"/>
      <c r="H68" s="32">
        <f>IF(F68=0,"",D68)</f>
        <v>21</v>
      </c>
      <c r="I68" s="31">
        <f>[1]Uitslagen!W62</f>
        <v>85</v>
      </c>
      <c r="J68" s="33">
        <f>[1]Uitslagen!X62</f>
        <v>715</v>
      </c>
    </row>
    <row r="69" spans="1:10" ht="11.25" customHeight="1">
      <c r="A69" s="45"/>
      <c r="B69" s="2"/>
      <c r="C69" s="28">
        <f>RANK(J69,$J$34:$J$79)</f>
        <v>36</v>
      </c>
      <c r="D69" s="29">
        <f>RANK(I69,$I$34:$I$79)</f>
        <v>30</v>
      </c>
      <c r="E69" s="30" t="str">
        <f>IF(AND(D69=1,COUNTIFS($D$34:D69,1)=1),1,IF(AND(D69=1,COUNTIFS($D$34:D69,1)=2),2,IF(AND(D69=1,COUNTIFS($D$34:D69,1)=3),3,IF(AND(D69=1,COUNTIFS($D$34:D69,1)=4),4,IF(AND(D69=1,COUNTIFS($D$34:D69,1)=5),5,"")))))</f>
        <v/>
      </c>
      <c r="F69" s="31" t="str">
        <f>[1]Uitslagen!B58</f>
        <v>alg van kins</v>
      </c>
      <c r="G69" s="32"/>
      <c r="H69" s="32">
        <f>IF(F69=0,"",D69)</f>
        <v>30</v>
      </c>
      <c r="I69" s="31">
        <f>[1]Uitslagen!W58</f>
        <v>75</v>
      </c>
      <c r="J69" s="33">
        <f>[1]Uitslagen!X58</f>
        <v>683</v>
      </c>
    </row>
    <row r="70" spans="1:10" ht="11.25" customHeight="1">
      <c r="A70" s="45"/>
      <c r="B70" s="2"/>
      <c r="C70" s="28">
        <f>RANK(J70,$J$34:$J$79)</f>
        <v>37</v>
      </c>
      <c r="D70" s="29">
        <f>RANK(I70,$I$34:$I$79)</f>
        <v>37</v>
      </c>
      <c r="E70" s="30" t="str">
        <f>IF(AND(D70=1,COUNTIFS($D$34:D70,1)=1),1,IF(AND(D70=1,COUNTIFS($D$34:D70,1)=2),2,IF(AND(D70=1,COUNTIFS($D$34:D70,1)=3),3,IF(AND(D70=1,COUNTIFS($D$34:D70,1)=4),4,IF(AND(D70=1,COUNTIFS($D$34:D70,1)=5),5,"")))))</f>
        <v/>
      </c>
      <c r="F70" s="31" t="str">
        <f>[1]Uitslagen!B67</f>
        <v>div van kins</v>
      </c>
      <c r="G70" s="32"/>
      <c r="H70" s="32">
        <f>IF(F70=0,"",D70)</f>
        <v>37</v>
      </c>
      <c r="I70" s="31">
        <f>[1]Uitslagen!W67</f>
        <v>32</v>
      </c>
      <c r="J70" s="33">
        <f>[1]Uitslagen!X67</f>
        <v>659</v>
      </c>
    </row>
    <row r="71" spans="1:10" ht="11.25" customHeight="1">
      <c r="A71" s="45"/>
      <c r="B71" s="2"/>
      <c r="C71" s="28">
        <f>RANK(J71,$J$34:$J$79)</f>
        <v>38</v>
      </c>
      <c r="D71" s="29">
        <f>RANK(I71,$I$34:$I$79)</f>
        <v>40</v>
      </c>
      <c r="E71" s="30" t="str">
        <f>IF(AND(D71=1,COUNTIFS($D$34:D71,1)=1),1,IF(AND(D71=1,COUNTIFS($D$34:D71,1)=2),2,IF(AND(D71=1,COUNTIFS($D$34:D71,1)=3),3,IF(AND(D71=1,COUNTIFS($D$34:D71,1)=4),4,IF(AND(D71=1,COUNTIFS($D$34:D71,1)=5),5,"")))))</f>
        <v/>
      </c>
      <c r="F71" s="31" t="str">
        <f>[1]Uitslagen!B54</f>
        <v>jan de koning</v>
      </c>
      <c r="G71" s="32"/>
      <c r="H71" s="32">
        <f>IF(F71=0,"",D71)</f>
        <v>40</v>
      </c>
      <c r="I71" s="31">
        <f>[1]Uitslagen!W54</f>
        <v>22</v>
      </c>
      <c r="J71" s="33">
        <f>[1]Uitslagen!X54</f>
        <v>658</v>
      </c>
    </row>
    <row r="72" spans="1:10" ht="11.25" customHeight="1">
      <c r="A72" s="45"/>
      <c r="B72" s="2"/>
      <c r="C72" s="28">
        <f>RANK(J72,$J$34:$J$79)</f>
        <v>39</v>
      </c>
      <c r="D72" s="29">
        <f>RANK(I72,$I$34:$I$79)</f>
        <v>41</v>
      </c>
      <c r="E72" s="30" t="str">
        <f>IF(AND(D72=1,COUNTIFS($D$34:D72,1)=1),1,IF(AND(D72=1,COUNTIFS($D$34:D72,1)=2),2,IF(AND(D72=1,COUNTIFS($D$34:D72,1)=3),3,IF(AND(D72=1,COUNTIFS($D$34:D72,1)=4),4,IF(AND(D72=1,COUNTIFS($D$34:D72,1)=5),5,"")))))</f>
        <v/>
      </c>
      <c r="F72" s="31" t="str">
        <f>[1]Uitslagen!B68</f>
        <v>sjaak rozing</v>
      </c>
      <c r="G72" s="32"/>
      <c r="H72" s="32">
        <f>IF(F72=0,"",D72)</f>
        <v>41</v>
      </c>
      <c r="I72" s="31">
        <f>[1]Uitslagen!W68</f>
        <v>20</v>
      </c>
      <c r="J72" s="33">
        <f>[1]Uitslagen!X68</f>
        <v>645</v>
      </c>
    </row>
    <row r="73" spans="1:10" ht="11.25" customHeight="1">
      <c r="A73" s="45"/>
      <c r="B73" s="2"/>
      <c r="C73" s="28">
        <f>RANK(J73,$J$34:$J$79)</f>
        <v>40</v>
      </c>
      <c r="D73" s="29">
        <f>RANK(I73,$I$34:$I$79)</f>
        <v>35</v>
      </c>
      <c r="E73" s="30" t="str">
        <f>IF(AND(D73=1,COUNTIFS($D$34:D73,1)=1),1,IF(AND(D73=1,COUNTIFS($D$34:D73,1)=2),2,IF(AND(D73=1,COUNTIFS($D$34:D73,1)=3),3,IF(AND(D73=1,COUNTIFS($D$34:D73,1)=4),4,IF(AND(D73=1,COUNTIFS($D$34:D73,1)=5),5,"")))))</f>
        <v/>
      </c>
      <c r="F73" s="31" t="str">
        <f>[1]Uitslagen!B66</f>
        <v>floris donders</v>
      </c>
      <c r="G73" s="32"/>
      <c r="H73" s="32">
        <f>IF(F73=0,"",D73)</f>
        <v>35</v>
      </c>
      <c r="I73" s="31">
        <f>[1]Uitslagen!W66</f>
        <v>61</v>
      </c>
      <c r="J73" s="33">
        <f>[1]Uitslagen!X66</f>
        <v>644</v>
      </c>
    </row>
    <row r="74" spans="1:10" ht="11.25" customHeight="1">
      <c r="A74" s="45"/>
      <c r="B74" s="2"/>
      <c r="C74" s="28">
        <f>RANK(J74,$J$34:$J$79)</f>
        <v>41</v>
      </c>
      <c r="D74" s="29">
        <f>RANK(I74,$I$34:$I$79)</f>
        <v>43</v>
      </c>
      <c r="E74" s="30" t="str">
        <f>IF(AND(D74=1,COUNTIFS($D$34:D74,1)=1),1,IF(AND(D74=1,COUNTIFS($D$34:D74,1)=2),2,IF(AND(D74=1,COUNTIFS($D$34:D74,1)=3),3,IF(AND(D74=1,COUNTIFS($D$34:D74,1)=4),4,IF(AND(D74=1,COUNTIFS($D$34:D74,1)=5),5,"")))))</f>
        <v/>
      </c>
      <c r="F74" s="31" t="str">
        <f>[1]Uitslagen!B74</f>
        <v>rs bakker</v>
      </c>
      <c r="G74" s="32"/>
      <c r="H74" s="32">
        <f>IF(F74=0,"",D74)</f>
        <v>43</v>
      </c>
      <c r="I74" s="31">
        <f>[1]Uitslagen!W74</f>
        <v>10</v>
      </c>
      <c r="J74" s="33">
        <f>[1]Uitslagen!X74</f>
        <v>611</v>
      </c>
    </row>
    <row r="75" spans="1:10" ht="11.25" customHeight="1">
      <c r="A75" s="45"/>
      <c r="B75" s="2"/>
      <c r="C75" s="28">
        <f>RANK(J75,$J$34:$J$79)</f>
        <v>42</v>
      </c>
      <c r="D75" s="29">
        <f>RANK(I75,$I$34:$I$79)</f>
        <v>37</v>
      </c>
      <c r="E75" s="30" t="str">
        <f>IF(AND(D75=1,COUNTIFS($D$34:D75,1)=1),1,IF(AND(D75=1,COUNTIFS($D$34:D75,1)=2),2,IF(AND(D75=1,COUNTIFS($D$34:D75,1)=3),3,IF(AND(D75=1,COUNTIFS($D$34:D75,1)=4),4,IF(AND(D75=1,COUNTIFS($D$34:D75,1)=5),5,"")))))</f>
        <v/>
      </c>
      <c r="F75" s="31" t="str">
        <f>[1]Uitslagen!B55</f>
        <v>piet van kins</v>
      </c>
      <c r="G75" s="32"/>
      <c r="H75" s="32">
        <f>IF(F75=0,"",D75)</f>
        <v>37</v>
      </c>
      <c r="I75" s="31">
        <f>[1]Uitslagen!W55</f>
        <v>32</v>
      </c>
      <c r="J75" s="33">
        <f>[1]Uitslagen!X55</f>
        <v>604</v>
      </c>
    </row>
    <row r="76" spans="1:10" ht="11.25" customHeight="1">
      <c r="A76" s="45"/>
      <c r="B76" s="2"/>
      <c r="C76" s="28">
        <f>RANK(J76,$J$34:$J$79)</f>
        <v>43</v>
      </c>
      <c r="D76" s="29">
        <f>RANK(I76,$I$34:$I$79)</f>
        <v>41</v>
      </c>
      <c r="E76" s="30" t="str">
        <f>IF(AND(D76=1,COUNTIFS($D$34:D76,1)=1),1,IF(AND(D76=1,COUNTIFS($D$34:D76,1)=2),2,IF(AND(D76=1,COUNTIFS($D$34:D76,1)=3),3,IF(AND(D76=1,COUNTIFS($D$34:D76,1)=4),4,IF(AND(D76=1,COUNTIFS($D$34:D76,1)=5),5,"")))))</f>
        <v/>
      </c>
      <c r="F76" s="31" t="str">
        <f>[1]Uitslagen!B72</f>
        <v>rj bakker</v>
      </c>
      <c r="G76" s="32"/>
      <c r="H76" s="32">
        <f>IF(F76=0,"",D76)</f>
        <v>41</v>
      </c>
      <c r="I76" s="31">
        <f>[1]Uitslagen!W72</f>
        <v>20</v>
      </c>
      <c r="J76" s="33">
        <f>[1]Uitslagen!X72</f>
        <v>580</v>
      </c>
    </row>
    <row r="77" spans="1:10" ht="11.25" customHeight="1">
      <c r="A77" s="45"/>
      <c r="B77" s="2"/>
      <c r="C77" s="28">
        <f>RANK(J77,$J$34:$J$79)</f>
        <v>44</v>
      </c>
      <c r="D77" s="29">
        <f>RANK(I77,$I$34:$I$79)</f>
        <v>43</v>
      </c>
      <c r="E77" s="30" t="str">
        <f>IF(AND(D77=1,COUNTIFS($D$34:D77,1)=1),1,IF(AND(D77=1,COUNTIFS($D$34:D77,1)=2),2,IF(AND(D77=1,COUNTIFS($D$34:D77,1)=3),3,IF(AND(D77=1,COUNTIFS($D$34:D77,1)=4),4,IF(AND(D77=1,COUNTIFS($D$34:D77,1)=5),5,"")))))</f>
        <v/>
      </c>
      <c r="F77" s="31" t="str">
        <f>[1]Uitslagen!B73</f>
        <v>ro bakker</v>
      </c>
      <c r="G77" s="32"/>
      <c r="H77" s="32">
        <f>IF(F77=0,"",D77)</f>
        <v>43</v>
      </c>
      <c r="I77" s="31">
        <f>[1]Uitslagen!W73</f>
        <v>10</v>
      </c>
      <c r="J77" s="33">
        <f>[1]Uitslagen!X73</f>
        <v>553</v>
      </c>
    </row>
    <row r="78" spans="1:10" ht="11.25" customHeight="1">
      <c r="A78" s="45"/>
      <c r="B78" s="2"/>
      <c r="C78" s="28">
        <f>RANK(J78,$J$34:$J$79)</f>
        <v>45</v>
      </c>
      <c r="D78" s="29">
        <f>RANK(I78,$I$34:$I$79)</f>
        <v>45</v>
      </c>
      <c r="E78" s="30" t="str">
        <f>IF(AND(D78=1,COUNTIFS($D$34:D78,1)=1),1,IF(AND(D78=1,COUNTIFS($D$34:D78,1)=2),2,IF(AND(D78=1,COUNTIFS($D$34:D78,1)=3),3,IF(AND(D78=1,COUNTIFS($D$34:D78,1)=4),4,IF(AND(D78=1,COUNTIFS($D$34:D78,1)=5),5,"")))))</f>
        <v/>
      </c>
      <c r="F78" s="31" t="str">
        <f>[1]Uitslagen!B65</f>
        <v>cor slobbe</v>
      </c>
      <c r="G78" s="32"/>
      <c r="H78" s="32">
        <f>IF(F78=0,"",D78)</f>
        <v>45</v>
      </c>
      <c r="I78" s="31">
        <f>[1]Uitslagen!W65</f>
        <v>0</v>
      </c>
      <c r="J78" s="33">
        <f>[1]Uitslagen!X65</f>
        <v>492</v>
      </c>
    </row>
    <row r="79" spans="1:10">
      <c r="C79" s="34">
        <f>RANK(J79,$J$34:$J$79)</f>
        <v>46</v>
      </c>
      <c r="D79" s="35">
        <f>RANK(I79,$I$34:$I$79)</f>
        <v>45</v>
      </c>
      <c r="E79" s="36" t="str">
        <f>IF(AND(D79=1,COUNTIFS($D$34:D79,1)=1),1,IF(AND(D79=1,COUNTIFS($D$34:D79,1)=2),2,IF(AND(D79=1,COUNTIFS($D$34:D79,1)=3),3,IF(AND(D79=1,COUNTIFS($D$34:D79,1)=4),4,IF(AND(D79=1,COUNTIFS($D$34:D79,1)=5),5,"")))))</f>
        <v/>
      </c>
      <c r="F79" s="37">
        <f>[1]Uitslagen!B117</f>
        <v>0</v>
      </c>
      <c r="G79" s="38"/>
      <c r="H79" s="38" t="str">
        <f>IF(F79=0,"",D79)</f>
        <v/>
      </c>
      <c r="I79" s="37">
        <f>[1]Uitslagen!W117</f>
        <v>0</v>
      </c>
      <c r="J79" s="39">
        <f>[1]Uitslagen!X117</f>
        <v>0</v>
      </c>
    </row>
  </sheetData>
  <sortState ref="C34:J78">
    <sortCondition descending="1" ref="J34"/>
  </sortState>
  <mergeCells count="18">
    <mergeCell ref="I29:J29"/>
    <mergeCell ref="I30:J30"/>
    <mergeCell ref="I31:J31"/>
    <mergeCell ref="H33:I33"/>
    <mergeCell ref="A34:A78"/>
    <mergeCell ref="I23:J23"/>
    <mergeCell ref="I24:J24"/>
    <mergeCell ref="I25:J25"/>
    <mergeCell ref="I26:J26"/>
    <mergeCell ref="I27:J27"/>
    <mergeCell ref="B5:C5"/>
    <mergeCell ref="B2:C2"/>
    <mergeCell ref="B3:C3"/>
    <mergeCell ref="A2:A32"/>
    <mergeCell ref="B17:C17"/>
    <mergeCell ref="B18:C18"/>
    <mergeCell ref="B19:C19"/>
    <mergeCell ref="B20:C20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11e etappe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2020-08-31T11:45:22Z</dcterms:created>
  <dcterms:modified xsi:type="dcterms:W3CDTF">2020-09-09T16:31:37Z</dcterms:modified>
</cp:coreProperties>
</file>