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19020" windowHeight="11895"/>
  </bookViews>
  <sheets>
    <sheet name="Blad1" sheetId="1" r:id="rId1"/>
  </sheets>
  <externalReferences>
    <externalReference r:id="rId2"/>
  </externalReferences>
  <calcPr calcId="125725"/>
</workbook>
</file>

<file path=xl/calcChain.xml><?xml version="1.0" encoding="utf-8"?>
<calcChain xmlns="http://schemas.openxmlformats.org/spreadsheetml/2006/main">
  <c r="J60" i="1"/>
  <c r="I60"/>
  <c r="F60"/>
  <c r="H60" s="1"/>
  <c r="J55"/>
  <c r="I55"/>
  <c r="F55"/>
  <c r="J58"/>
  <c r="I58"/>
  <c r="F58"/>
  <c r="J42"/>
  <c r="I42"/>
  <c r="F42"/>
  <c r="J56"/>
  <c r="I56"/>
  <c r="F56"/>
  <c r="J53"/>
  <c r="I53"/>
  <c r="F53"/>
  <c r="J49"/>
  <c r="I49"/>
  <c r="F49"/>
  <c r="J38"/>
  <c r="I38"/>
  <c r="F38"/>
  <c r="J35"/>
  <c r="I35"/>
  <c r="F35"/>
  <c r="J50"/>
  <c r="I50"/>
  <c r="F50"/>
  <c r="J52"/>
  <c r="I52"/>
  <c r="F52"/>
  <c r="J37"/>
  <c r="I37"/>
  <c r="F37"/>
  <c r="J57"/>
  <c r="I57"/>
  <c r="F57"/>
  <c r="J40"/>
  <c r="I40"/>
  <c r="F40"/>
  <c r="J36"/>
  <c r="I36"/>
  <c r="F36"/>
  <c r="J46"/>
  <c r="I46"/>
  <c r="F46"/>
  <c r="J43"/>
  <c r="I43"/>
  <c r="F43"/>
  <c r="J59"/>
  <c r="I59"/>
  <c r="F59"/>
  <c r="J44"/>
  <c r="I44"/>
  <c r="F44"/>
  <c r="J39"/>
  <c r="I39"/>
  <c r="F39"/>
  <c r="J54"/>
  <c r="I54"/>
  <c r="F54"/>
  <c r="J45"/>
  <c r="I45"/>
  <c r="F45"/>
  <c r="J41"/>
  <c r="I41"/>
  <c r="F41"/>
  <c r="J47"/>
  <c r="I47"/>
  <c r="F47"/>
  <c r="J51"/>
  <c r="I51"/>
  <c r="F51"/>
  <c r="J48"/>
  <c r="I48"/>
  <c r="F48"/>
  <c r="I32"/>
  <c r="I31"/>
  <c r="I30"/>
  <c r="I28"/>
  <c r="F28"/>
  <c r="I27"/>
  <c r="F27"/>
  <c r="I26"/>
  <c r="F26"/>
  <c r="I25"/>
  <c r="F25"/>
  <c r="I24"/>
  <c r="F24"/>
  <c r="F3"/>
  <c r="F2"/>
  <c r="A2"/>
  <c r="D60" l="1"/>
  <c r="D55"/>
  <c r="D58"/>
  <c r="D42"/>
  <c r="D56"/>
  <c r="D53"/>
  <c r="D49"/>
  <c r="D38"/>
  <c r="D35"/>
  <c r="D50"/>
  <c r="D52"/>
  <c r="D37"/>
  <c r="D57"/>
  <c r="D40"/>
  <c r="C60"/>
  <c r="C55"/>
  <c r="C58"/>
  <c r="C42"/>
  <c r="C56"/>
  <c r="C53"/>
  <c r="C49"/>
  <c r="C38"/>
  <c r="C35"/>
  <c r="C50"/>
  <c r="C52"/>
  <c r="C37"/>
  <c r="C57"/>
  <c r="C40"/>
  <c r="C48"/>
  <c r="D48"/>
  <c r="C51"/>
  <c r="D51"/>
  <c r="C47"/>
  <c r="D47"/>
  <c r="C41"/>
  <c r="D41"/>
  <c r="C45"/>
  <c r="D45"/>
  <c r="C54"/>
  <c r="D54"/>
  <c r="C39"/>
  <c r="D39"/>
  <c r="C44"/>
  <c r="D44"/>
  <c r="C59"/>
  <c r="D59"/>
  <c r="C43"/>
  <c r="D43"/>
  <c r="C46"/>
  <c r="D46"/>
  <c r="C36"/>
  <c r="D36"/>
  <c r="E36" s="1"/>
  <c r="H40"/>
  <c r="H57"/>
  <c r="H37"/>
  <c r="H52"/>
  <c r="H50"/>
  <c r="H35"/>
  <c r="H38"/>
  <c r="H49"/>
  <c r="H53"/>
  <c r="H56"/>
  <c r="H42"/>
  <c r="H58"/>
  <c r="H55"/>
  <c r="E46" l="1"/>
  <c r="E43"/>
  <c r="E59"/>
  <c r="E44"/>
  <c r="E39"/>
  <c r="E54"/>
  <c r="E45"/>
  <c r="E41"/>
  <c r="E47"/>
  <c r="E51"/>
  <c r="E48"/>
  <c r="E24"/>
  <c r="E40"/>
  <c r="E57"/>
  <c r="E37"/>
  <c r="E52"/>
  <c r="E50"/>
  <c r="E35"/>
  <c r="E38"/>
  <c r="E49"/>
  <c r="E53"/>
  <c r="E56"/>
  <c r="E42"/>
  <c r="E58"/>
  <c r="E55"/>
  <c r="E60"/>
  <c r="H36"/>
  <c r="H46"/>
  <c r="H43"/>
  <c r="H59"/>
  <c r="H44"/>
  <c r="H39"/>
  <c r="H54"/>
  <c r="H45"/>
  <c r="H41"/>
  <c r="H47"/>
  <c r="H51"/>
  <c r="H48"/>
  <c r="B21" l="1"/>
  <c r="B20"/>
  <c r="B19"/>
  <c r="B18"/>
  <c r="B5"/>
  <c r="J5" l="1"/>
  <c r="I5"/>
  <c r="J18"/>
  <c r="I18"/>
  <c r="F18"/>
  <c r="J19"/>
  <c r="I19"/>
  <c r="F19"/>
  <c r="J20"/>
  <c r="I20"/>
  <c r="F20"/>
  <c r="J21"/>
  <c r="I21"/>
  <c r="F21"/>
  <c r="F5"/>
</calcChain>
</file>

<file path=xl/sharedStrings.xml><?xml version="1.0" encoding="utf-8"?>
<sst xmlns="http://schemas.openxmlformats.org/spreadsheetml/2006/main" count="17" uniqueCount="16">
  <si>
    <t>hulpkolom</t>
  </si>
  <si>
    <t>Etappe:</t>
  </si>
  <si>
    <t>dagwinnaars</t>
  </si>
  <si>
    <t>Datum:</t>
  </si>
  <si>
    <t>aantal</t>
  </si>
  <si>
    <t>Uitslag etappe:</t>
  </si>
  <si>
    <t>Leider algemeen klassement</t>
  </si>
  <si>
    <t>Leider puntenklassement</t>
  </si>
  <si>
    <t>Leider bergklassement</t>
  </si>
  <si>
    <t>rang</t>
  </si>
  <si>
    <t>Plaats</t>
  </si>
  <si>
    <t>dag</t>
  </si>
  <si>
    <t>Naam</t>
  </si>
  <si>
    <t>Dagscore</t>
  </si>
  <si>
    <t>Totaalscore</t>
  </si>
  <si>
    <t xml:space="preserve">Tourtoto Rijksvastgoedbedrijf - </t>
  </si>
</sst>
</file>

<file path=xl/styles.xml><?xml version="1.0" encoding="utf-8"?>
<styleSheet xmlns="http://schemas.openxmlformats.org/spreadsheetml/2006/main">
  <numFmts count="1">
    <numFmt numFmtId="164" formatCode="[$-F800]dddd\,\ mmmm\ dd\,\ yyyy"/>
  </numFmts>
  <fonts count="7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20"/>
      <name val="Engravers MT"/>
      <family val="1"/>
    </font>
    <font>
      <b/>
      <sz val="8"/>
      <name val="Arial"/>
      <family val="2"/>
    </font>
    <font>
      <sz val="20"/>
      <name val="Castellar"/>
      <family val="1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49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horizontal="center" vertical="center" textRotation="90"/>
    </xf>
    <xf numFmtId="0" fontId="2" fillId="2" borderId="0" xfId="0" applyFont="1" applyFill="1" applyAlignment="1">
      <alignment horizontal="center"/>
    </xf>
    <xf numFmtId="0" fontId="2" fillId="0" borderId="0" xfId="0" applyFont="1" applyAlignment="1">
      <alignment horizontal="right"/>
    </xf>
    <xf numFmtId="15" fontId="2" fillId="0" borderId="0" xfId="0" applyNumberFormat="1" applyFont="1"/>
    <xf numFmtId="15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left"/>
    </xf>
    <xf numFmtId="164" fontId="2" fillId="0" borderId="0" xfId="0" applyNumberFormat="1" applyFont="1" applyAlignment="1">
      <alignment horizontal="right"/>
    </xf>
    <xf numFmtId="0" fontId="2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Fill="1" applyAlignment="1">
      <alignment horizontal="left"/>
    </xf>
    <xf numFmtId="0" fontId="2" fillId="0" borderId="0" xfId="0" applyFont="1" applyFill="1" applyAlignment="1">
      <alignment horizontal="right"/>
    </xf>
    <xf numFmtId="0" fontId="2" fillId="2" borderId="0" xfId="0" applyFont="1" applyFill="1" applyAlignment="1" applyProtection="1">
      <alignment horizontal="center"/>
    </xf>
    <xf numFmtId="0" fontId="2" fillId="0" borderId="0" xfId="0" applyFont="1" applyAlignment="1">
      <alignment horizontal="left"/>
    </xf>
    <xf numFmtId="0" fontId="2" fillId="2" borderId="0" xfId="0" applyFont="1" applyFill="1"/>
    <xf numFmtId="0" fontId="0" fillId="0" borderId="0" xfId="0" applyAlignment="1"/>
    <xf numFmtId="0" fontId="4" fillId="0" borderId="1" xfId="0" applyFont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right"/>
    </xf>
    <xf numFmtId="0" fontId="2" fillId="0" borderId="9" xfId="0" applyFont="1" applyBorder="1"/>
    <xf numFmtId="0" fontId="2" fillId="2" borderId="4" xfId="0" applyFont="1" applyFill="1" applyBorder="1"/>
    <xf numFmtId="0" fontId="2" fillId="2" borderId="4" xfId="0" applyFont="1" applyFill="1" applyBorder="1" applyAlignment="1" applyProtection="1">
      <alignment horizontal="center"/>
    </xf>
    <xf numFmtId="0" fontId="2" fillId="0" borderId="4" xfId="0" applyFont="1" applyBorder="1"/>
    <xf numFmtId="0" fontId="2" fillId="0" borderId="4" xfId="0" applyFont="1" applyBorder="1" applyAlignment="1">
      <alignment horizontal="right"/>
    </xf>
    <xf numFmtId="0" fontId="3" fillId="0" borderId="0" xfId="0" applyFont="1" applyFill="1" applyBorder="1" applyAlignment="1">
      <alignment horizontal="center" vertical="center" textRotation="90"/>
    </xf>
    <xf numFmtId="0" fontId="2" fillId="0" borderId="5" xfId="0" applyFont="1" applyBorder="1"/>
    <xf numFmtId="0" fontId="2" fillId="2" borderId="2" xfId="0" applyFont="1" applyFill="1" applyBorder="1"/>
    <xf numFmtId="0" fontId="2" fillId="2" borderId="2" xfId="0" applyFont="1" applyFill="1" applyBorder="1" applyAlignment="1" applyProtection="1">
      <alignment horizontal="center"/>
    </xf>
    <xf numFmtId="0" fontId="2" fillId="0" borderId="2" xfId="0" applyFont="1" applyBorder="1"/>
    <xf numFmtId="0" fontId="2" fillId="0" borderId="2" xfId="0" applyFont="1" applyBorder="1" applyAlignment="1">
      <alignment horizontal="right"/>
    </xf>
    <xf numFmtId="0" fontId="2" fillId="0" borderId="6" xfId="0" applyFont="1" applyBorder="1"/>
    <xf numFmtId="0" fontId="2" fillId="0" borderId="7" xfId="0" applyFont="1" applyBorder="1"/>
    <xf numFmtId="0" fontId="2" fillId="2" borderId="3" xfId="0" applyFont="1" applyFill="1" applyBorder="1"/>
    <xf numFmtId="0" fontId="2" fillId="2" borderId="3" xfId="0" applyFont="1" applyFill="1" applyBorder="1" applyAlignment="1" applyProtection="1">
      <alignment horizontal="center"/>
    </xf>
    <xf numFmtId="0" fontId="2" fillId="0" borderId="3" xfId="0" applyFont="1" applyBorder="1"/>
    <xf numFmtId="0" fontId="2" fillId="0" borderId="3" xfId="0" applyFont="1" applyBorder="1" applyAlignment="1">
      <alignment horizontal="right"/>
    </xf>
    <xf numFmtId="0" fontId="2" fillId="0" borderId="8" xfId="0" applyFont="1" applyBorder="1"/>
    <xf numFmtId="0" fontId="4" fillId="0" borderId="0" xfId="0" applyFont="1" applyAlignment="1">
      <alignment horizontal="left"/>
    </xf>
    <xf numFmtId="0" fontId="5" fillId="0" borderId="0" xfId="0" applyFont="1" applyAlignment="1">
      <alignment horizontal="center" textRotation="90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4" fillId="0" borderId="1" xfId="0" applyFont="1" applyBorder="1" applyAlignment="1">
      <alignment horizontal="center"/>
    </xf>
    <xf numFmtId="0" fontId="5" fillId="0" borderId="0" xfId="0" applyFont="1" applyBorder="1" applyAlignment="1">
      <alignment horizontal="center" vertical="top" textRotation="90"/>
    </xf>
    <xf numFmtId="0" fontId="0" fillId="0" borderId="0" xfId="0" applyAlignment="1">
      <alignment horizontal="center" vertical="top"/>
    </xf>
    <xf numFmtId="15" fontId="4" fillId="0" borderId="0" xfId="0" applyNumberFormat="1" applyFont="1" applyAlignment="1">
      <alignment horizontal="left"/>
    </xf>
    <xf numFmtId="0" fontId="2" fillId="0" borderId="10" xfId="0" applyFont="1" applyBorder="1"/>
  </cellXfs>
  <cellStyles count="3">
    <cellStyle name="Standaard" xfId="0" builtinId="0"/>
    <cellStyle name="Standaard 2" xfId="2"/>
    <cellStyle name="Standaard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1</xdr:rowOff>
    </xdr:from>
    <xdr:to>
      <xdr:col>8</xdr:col>
      <xdr:colOff>314325</xdr:colOff>
      <xdr:row>21</xdr:row>
      <xdr:rowOff>68618</xdr:rowOff>
    </xdr:to>
    <xdr:pic>
      <xdr:nvPicPr>
        <xdr:cNvPr id="3" name="Afbeelding 2" descr="4e etappe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47725" y="904876"/>
          <a:ext cx="3228975" cy="221174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0%20poules/2020/giro%202020/draaiprogamma%20site/draaiprogramma/giro%20toto%20rgd%202020v2.0%2020130721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nners"/>
      <sheetName val="deelnemers"/>
      <sheetName val="Uitslagen"/>
      <sheetName val="publ 1"/>
      <sheetName val="publ 2"/>
      <sheetName val="publ 3"/>
      <sheetName val="publ 4"/>
      <sheetName val="publ 5"/>
      <sheetName val="publ 6"/>
      <sheetName val="publ 7"/>
      <sheetName val="publ 8"/>
      <sheetName val="publ 9"/>
      <sheetName val="publ 10"/>
      <sheetName val="publ 11"/>
      <sheetName val="publ 12"/>
      <sheetName val="publ 13"/>
      <sheetName val="publ 14"/>
      <sheetName val="publ 15"/>
      <sheetName val="publ 16"/>
      <sheetName val="publ 17"/>
      <sheetName val="publ 18"/>
      <sheetName val="publ 19"/>
      <sheetName val="publ 20"/>
      <sheetName val="publ 21"/>
      <sheetName val="publ eind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7"/>
      <sheetName val="78"/>
      <sheetName val="79"/>
      <sheetName val="80"/>
      <sheetName val="81"/>
      <sheetName val="82"/>
      <sheetName val="83"/>
      <sheetName val="84"/>
      <sheetName val="85"/>
      <sheetName val="86"/>
      <sheetName val="87"/>
      <sheetName val="88"/>
      <sheetName val="89"/>
      <sheetName val="90"/>
      <sheetName val="91"/>
      <sheetName val="92"/>
      <sheetName val="93"/>
      <sheetName val="94"/>
      <sheetName val="95"/>
      <sheetName val="96"/>
      <sheetName val="97"/>
      <sheetName val="98"/>
      <sheetName val="99"/>
      <sheetName val="Blad1"/>
    </sheetNames>
    <sheetDataSet>
      <sheetData sheetId="0"/>
      <sheetData sheetId="1"/>
      <sheetData sheetId="2">
        <row r="2">
          <cell r="B2" t="str">
            <v>GIRO 2020</v>
          </cell>
        </row>
        <row r="3">
          <cell r="I3">
            <v>44110</v>
          </cell>
        </row>
        <row r="5">
          <cell r="I5">
            <v>4</v>
          </cell>
        </row>
        <row r="7">
          <cell r="I7" t="str">
            <v>a demare</v>
          </cell>
        </row>
        <row r="8">
          <cell r="I8" t="str">
            <v>p sagan</v>
          </cell>
        </row>
        <row r="9">
          <cell r="I9" t="str">
            <v>d ballerini</v>
          </cell>
        </row>
        <row r="10">
          <cell r="I10" t="str">
            <v>a vendrame</v>
          </cell>
        </row>
        <row r="11">
          <cell r="I11" t="str">
            <v>e viviani</v>
          </cell>
        </row>
        <row r="12">
          <cell r="I12" t="str">
            <v>s oldani</v>
          </cell>
        </row>
        <row r="13">
          <cell r="I13" t="str">
            <v>d cimolai</v>
          </cell>
        </row>
        <row r="14">
          <cell r="I14" t="str">
            <v>m matthews</v>
          </cell>
        </row>
        <row r="15">
          <cell r="I15" t="str">
            <v>f fiorelli</v>
          </cell>
        </row>
        <row r="16">
          <cell r="I16" t="str">
            <v>e battaglin</v>
          </cell>
        </row>
        <row r="18">
          <cell r="I18" t="str">
            <v>j almeida</v>
          </cell>
        </row>
        <row r="29">
          <cell r="I29" t="str">
            <v>p sagan</v>
          </cell>
        </row>
        <row r="40">
          <cell r="I40" t="str">
            <v>j caicedo</v>
          </cell>
        </row>
        <row r="52">
          <cell r="B52" t="str">
            <v>willem v neck</v>
          </cell>
          <cell r="I52">
            <v>87</v>
          </cell>
          <cell r="J52">
            <v>413</v>
          </cell>
        </row>
        <row r="53">
          <cell r="B53" t="str">
            <v>louis v d heijden</v>
          </cell>
          <cell r="I53">
            <v>87</v>
          </cell>
          <cell r="J53">
            <v>403</v>
          </cell>
        </row>
        <row r="54">
          <cell r="B54" t="str">
            <v>ben dekker</v>
          </cell>
          <cell r="I54">
            <v>97</v>
          </cell>
          <cell r="J54">
            <v>249</v>
          </cell>
        </row>
        <row r="55">
          <cell r="B55" t="str">
            <v>dick ardaseer</v>
          </cell>
          <cell r="I55">
            <v>75</v>
          </cell>
          <cell r="J55">
            <v>290</v>
          </cell>
        </row>
        <row r="56">
          <cell r="B56" t="str">
            <v>rvb ardaseer</v>
          </cell>
          <cell r="I56">
            <v>121</v>
          </cell>
          <cell r="J56">
            <v>388</v>
          </cell>
        </row>
        <row r="57">
          <cell r="B57" t="str">
            <v>alg van kins</v>
          </cell>
          <cell r="I57">
            <v>10</v>
          </cell>
          <cell r="J57">
            <v>298</v>
          </cell>
        </row>
        <row r="58">
          <cell r="B58" t="str">
            <v>cor slobbe</v>
          </cell>
          <cell r="I58">
            <v>50</v>
          </cell>
          <cell r="J58">
            <v>321</v>
          </cell>
        </row>
        <row r="59">
          <cell r="B59" t="str">
            <v>piet van kins</v>
          </cell>
          <cell r="I59">
            <v>97</v>
          </cell>
          <cell r="J59">
            <v>399</v>
          </cell>
        </row>
        <row r="60">
          <cell r="B60" t="str">
            <v>bep van kins</v>
          </cell>
          <cell r="I60">
            <v>134</v>
          </cell>
          <cell r="J60">
            <v>355</v>
          </cell>
        </row>
        <row r="61">
          <cell r="B61" t="str">
            <v>spr van kins</v>
          </cell>
          <cell r="I61">
            <v>147</v>
          </cell>
          <cell r="J61">
            <v>258</v>
          </cell>
        </row>
        <row r="62">
          <cell r="B62" t="str">
            <v>rene lek</v>
          </cell>
          <cell r="I62">
            <v>77</v>
          </cell>
          <cell r="J62">
            <v>293</v>
          </cell>
        </row>
        <row r="63">
          <cell r="B63" t="str">
            <v>margriet oosting</v>
          </cell>
          <cell r="I63">
            <v>1</v>
          </cell>
          <cell r="J63">
            <v>224</v>
          </cell>
        </row>
        <row r="64">
          <cell r="B64" t="str">
            <v>frank groeneveld</v>
          </cell>
          <cell r="I64">
            <v>82</v>
          </cell>
          <cell r="J64">
            <v>331</v>
          </cell>
        </row>
        <row r="65">
          <cell r="B65" t="str">
            <v>henk kleinheerenbrink</v>
          </cell>
          <cell r="I65">
            <v>96</v>
          </cell>
          <cell r="J65">
            <v>428</v>
          </cell>
        </row>
        <row r="66">
          <cell r="B66" t="str">
            <v>yvonne kleinheerenbrink</v>
          </cell>
          <cell r="I66">
            <v>96</v>
          </cell>
          <cell r="J66">
            <v>433</v>
          </cell>
        </row>
        <row r="67">
          <cell r="B67" t="str">
            <v>trees nicolai</v>
          </cell>
          <cell r="I67">
            <v>105</v>
          </cell>
          <cell r="J67">
            <v>416</v>
          </cell>
        </row>
        <row r="68">
          <cell r="B68" t="str">
            <v>mark v d horn</v>
          </cell>
          <cell r="I68">
            <v>96</v>
          </cell>
          <cell r="J68">
            <v>356</v>
          </cell>
        </row>
        <row r="69">
          <cell r="B69" t="str">
            <v>wim van paassen</v>
          </cell>
          <cell r="I69">
            <v>151</v>
          </cell>
          <cell r="J69">
            <v>369</v>
          </cell>
        </row>
        <row r="70">
          <cell r="B70" t="str">
            <v>marcel kaan</v>
          </cell>
          <cell r="I70">
            <v>108</v>
          </cell>
          <cell r="J70">
            <v>275</v>
          </cell>
        </row>
        <row r="71">
          <cell r="B71" t="str">
            <v>jan de koning</v>
          </cell>
          <cell r="I71">
            <v>117</v>
          </cell>
          <cell r="J71">
            <v>383</v>
          </cell>
        </row>
        <row r="72">
          <cell r="B72" t="str">
            <v>arie de jong</v>
          </cell>
          <cell r="I72">
            <v>57</v>
          </cell>
          <cell r="J72">
            <v>230</v>
          </cell>
        </row>
        <row r="73">
          <cell r="B73" t="str">
            <v>dennis pronk</v>
          </cell>
          <cell r="I73">
            <v>100</v>
          </cell>
          <cell r="J73">
            <v>253</v>
          </cell>
        </row>
        <row r="74">
          <cell r="B74" t="str">
            <v>wout pronk</v>
          </cell>
          <cell r="I74">
            <v>122</v>
          </cell>
          <cell r="J74">
            <v>308</v>
          </cell>
        </row>
        <row r="75">
          <cell r="B75" t="str">
            <v>frans scheepers</v>
          </cell>
          <cell r="I75">
            <v>115</v>
          </cell>
          <cell r="J75">
            <v>319</v>
          </cell>
        </row>
        <row r="76">
          <cell r="B76" t="str">
            <v>fred verschoor</v>
          </cell>
          <cell r="I76">
            <v>86</v>
          </cell>
          <cell r="J76">
            <v>258</v>
          </cell>
        </row>
        <row r="125">
          <cell r="B125">
            <v>0</v>
          </cell>
          <cell r="I125">
            <v>0</v>
          </cell>
          <cell r="J125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</sheetDataSet>
  </externalBook>
</externalLink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60"/>
  <sheetViews>
    <sheetView tabSelected="1" topLeftCell="A2" workbookViewId="0">
      <selection activeCell="B7" sqref="B7"/>
    </sheetView>
  </sheetViews>
  <sheetFormatPr defaultColWidth="9.140625" defaultRowHeight="11.25"/>
  <cols>
    <col min="1" max="1" width="12.7109375" style="1" bestFit="1" customWidth="1"/>
    <col min="2" max="2" width="9.140625" style="1"/>
    <col min="3" max="3" width="5.7109375" style="1" customWidth="1"/>
    <col min="4" max="4" width="5.7109375" style="1" hidden="1" customWidth="1"/>
    <col min="5" max="5" width="10.7109375" style="1" hidden="1" customWidth="1"/>
    <col min="6" max="6" width="21.42578125" style="1" customWidth="1"/>
    <col min="7" max="8" width="3.7109375" style="4" customWidth="1"/>
    <col min="9" max="9" width="5.7109375" style="1" customWidth="1"/>
    <col min="10" max="10" width="10.28515625" style="1" customWidth="1"/>
    <col min="11" max="11" width="4.85546875" style="1" customWidth="1"/>
    <col min="12" max="12" width="9.140625" style="1"/>
    <col min="13" max="13" width="12" style="1" customWidth="1"/>
    <col min="14" max="16384" width="9.140625" style="1"/>
  </cols>
  <sheetData>
    <row r="1" spans="1:10">
      <c r="B1" s="2"/>
      <c r="E1" s="3" t="s">
        <v>0</v>
      </c>
    </row>
    <row r="2" spans="1:10" ht="15" customHeight="1">
      <c r="A2" s="41" t="str">
        <f>[1]Uitslagen!B2</f>
        <v>GIRO 2020</v>
      </c>
      <c r="B2" s="42" t="s">
        <v>1</v>
      </c>
      <c r="C2" s="42"/>
      <c r="E2" s="3" t="s">
        <v>2</v>
      </c>
      <c r="F2" s="15">
        <f>[1]Uitslagen!I5</f>
        <v>4</v>
      </c>
    </row>
    <row r="3" spans="1:10">
      <c r="A3" s="41"/>
      <c r="B3" s="47" t="s">
        <v>3</v>
      </c>
      <c r="C3" s="47"/>
      <c r="D3" s="5"/>
      <c r="E3" s="6"/>
      <c r="F3" s="7">
        <f>[1]Uitslagen!I3</f>
        <v>44110</v>
      </c>
      <c r="G3" s="8"/>
      <c r="H3" s="8"/>
    </row>
    <row r="4" spans="1:10">
      <c r="A4" s="41"/>
      <c r="B4" s="2"/>
      <c r="E4" s="9"/>
    </row>
    <row r="5" spans="1:10">
      <c r="A5" s="41"/>
      <c r="B5" s="42" t="str">
        <f>IF($E$24&gt;5,"",IF($E$24&lt;2,"Dagwinnaar","Dagwinnaar 1"))</f>
        <v>Dagwinnaar</v>
      </c>
      <c r="C5" s="42"/>
      <c r="D5" s="10"/>
      <c r="E5" s="11"/>
      <c r="F5" s="12" t="str">
        <f>IF(E24&gt;5,"Meer dan 5 dagwinnaars",IF(B5="","",INDEX($E$35:$F$60,MATCH(1,$E$35:$E$60,0),2)))</f>
        <v>wim van paassen</v>
      </c>
      <c r="G5" s="13"/>
      <c r="H5" s="13"/>
      <c r="I5" s="1">
        <f>IF(B5="","",MAX($I$35:$I$60))</f>
        <v>151</v>
      </c>
      <c r="J5" s="1" t="str">
        <f>IF(B5="","","punten")</f>
        <v>punten</v>
      </c>
    </row>
    <row r="6" spans="1:10">
      <c r="A6" s="41"/>
      <c r="B6" s="40"/>
      <c r="C6" s="40"/>
      <c r="D6" s="10"/>
      <c r="E6" s="11"/>
      <c r="F6" s="12"/>
      <c r="G6" s="13"/>
      <c r="H6" s="13"/>
    </row>
    <row r="7" spans="1:10">
      <c r="A7" s="41"/>
      <c r="B7" s="40"/>
      <c r="C7" s="40"/>
      <c r="D7" s="10"/>
      <c r="E7" s="11"/>
      <c r="F7" s="12"/>
      <c r="G7" s="13"/>
      <c r="H7" s="13"/>
    </row>
    <row r="8" spans="1:10">
      <c r="A8" s="41"/>
      <c r="B8" s="40"/>
      <c r="C8" s="40"/>
      <c r="D8" s="10"/>
      <c r="E8" s="11"/>
      <c r="F8" s="12"/>
      <c r="G8" s="13"/>
      <c r="H8" s="13"/>
    </row>
    <row r="9" spans="1:10">
      <c r="A9" s="41"/>
      <c r="B9" s="40"/>
      <c r="C9" s="40"/>
      <c r="D9" s="10"/>
      <c r="E9" s="11"/>
      <c r="F9" s="12"/>
      <c r="G9" s="13"/>
      <c r="H9" s="13"/>
    </row>
    <row r="10" spans="1:10">
      <c r="A10" s="41"/>
      <c r="B10" s="40"/>
      <c r="C10" s="40"/>
      <c r="D10" s="10"/>
      <c r="E10" s="11"/>
      <c r="F10" s="12"/>
      <c r="G10" s="13"/>
      <c r="H10" s="13"/>
    </row>
    <row r="11" spans="1:10">
      <c r="A11" s="41"/>
      <c r="B11" s="40"/>
      <c r="C11" s="40"/>
      <c r="D11" s="10"/>
      <c r="E11" s="11"/>
      <c r="F11" s="12"/>
      <c r="G11" s="13"/>
      <c r="H11" s="13"/>
    </row>
    <row r="12" spans="1:10">
      <c r="A12" s="41"/>
      <c r="B12" s="40"/>
      <c r="C12" s="40"/>
      <c r="D12" s="10"/>
      <c r="E12" s="11"/>
      <c r="F12" s="12"/>
      <c r="G12" s="13"/>
      <c r="H12" s="13"/>
    </row>
    <row r="13" spans="1:10">
      <c r="A13" s="41"/>
      <c r="B13" s="40"/>
      <c r="C13" s="40"/>
      <c r="D13" s="10"/>
      <c r="E13" s="11"/>
      <c r="F13" s="12"/>
      <c r="G13" s="13"/>
      <c r="H13" s="13"/>
    </row>
    <row r="14" spans="1:10">
      <c r="A14" s="41"/>
      <c r="B14" s="40"/>
      <c r="C14" s="40"/>
      <c r="D14" s="10"/>
      <c r="E14" s="11"/>
      <c r="F14" s="12"/>
      <c r="G14" s="13"/>
      <c r="H14" s="13"/>
    </row>
    <row r="15" spans="1:10">
      <c r="A15" s="41"/>
      <c r="B15" s="40"/>
      <c r="C15" s="40"/>
      <c r="D15" s="10"/>
      <c r="E15" s="11"/>
      <c r="F15" s="12"/>
      <c r="G15" s="13"/>
      <c r="H15" s="13"/>
    </row>
    <row r="16" spans="1:10">
      <c r="A16" s="41"/>
      <c r="B16" s="40"/>
      <c r="C16" s="40"/>
      <c r="D16" s="10"/>
      <c r="E16" s="11"/>
      <c r="F16" s="12"/>
      <c r="G16" s="13"/>
      <c r="H16" s="13"/>
    </row>
    <row r="17" spans="1:10">
      <c r="A17" s="41"/>
      <c r="B17" s="40"/>
      <c r="C17" s="40"/>
      <c r="D17" s="10"/>
      <c r="E17" s="11"/>
      <c r="F17" s="12"/>
      <c r="G17" s="13"/>
      <c r="H17" s="13"/>
    </row>
    <row r="18" spans="1:10">
      <c r="A18" s="41"/>
      <c r="B18" s="42" t="str">
        <f>IF($E$24&gt;5,"",IF($E$24&gt;=2,"Dagwinnaar 2",""))</f>
        <v/>
      </c>
      <c r="C18" s="42"/>
      <c r="D18" s="10"/>
      <c r="E18" s="11"/>
      <c r="F18" s="12" t="str">
        <f>IF(B18="","",INDEX($E$35:$F$60,MATCH(2,$E$35:$E$60,0),2))</f>
        <v/>
      </c>
      <c r="G18" s="13"/>
      <c r="H18" s="13"/>
      <c r="I18" s="1" t="str">
        <f>IF(B18="","",MAX($I$35:$I$60))</f>
        <v/>
      </c>
      <c r="J18" s="1" t="str">
        <f t="shared" ref="J18:J21" si="0">IF(B18="","","punten")</f>
        <v/>
      </c>
    </row>
    <row r="19" spans="1:10">
      <c r="A19" s="41"/>
      <c r="B19" s="42" t="str">
        <f>IF($E$24&gt;5,"",IF($E$24&gt;=3,"Dagwinnaar 3",""))</f>
        <v/>
      </c>
      <c r="C19" s="42"/>
      <c r="D19" s="10"/>
      <c r="E19" s="11"/>
      <c r="F19" s="12" t="str">
        <f>IF(B19="","",INDEX($E$35:$F$60,MATCH(3,$E$35:$E$60,0),2))</f>
        <v/>
      </c>
      <c r="G19" s="13"/>
      <c r="H19" s="13"/>
      <c r="I19" s="1" t="str">
        <f>IF(B19="","",MAX($I$35:$I$60))</f>
        <v/>
      </c>
      <c r="J19" s="1" t="str">
        <f t="shared" si="0"/>
        <v/>
      </c>
    </row>
    <row r="20" spans="1:10">
      <c r="A20" s="41"/>
      <c r="B20" s="42" t="str">
        <f>IF($E$24&gt;5,"",IF($E$24&gt;=4,"Dagwinnaar 4",""))</f>
        <v/>
      </c>
      <c r="C20" s="42"/>
      <c r="D20" s="10"/>
      <c r="E20" s="11"/>
      <c r="F20" s="12" t="str">
        <f>IF(B20="","",INDEX($E$35:$F$60,MATCH(4,$E$35:$E$60,0),2))</f>
        <v/>
      </c>
      <c r="G20" s="13"/>
      <c r="H20" s="13"/>
      <c r="I20" s="1" t="str">
        <f>IF(B20="","",MAX($I$35:$I$60))</f>
        <v/>
      </c>
      <c r="J20" s="1" t="str">
        <f t="shared" si="0"/>
        <v/>
      </c>
    </row>
    <row r="21" spans="1:10">
      <c r="A21" s="41"/>
      <c r="B21" s="42" t="str">
        <f>IF($E$24&gt;5,"",IF($E$24=5,"Dagwinnaar 5",""))</f>
        <v/>
      </c>
      <c r="C21" s="42"/>
      <c r="D21" s="10"/>
      <c r="E21" s="11"/>
      <c r="F21" s="12" t="str">
        <f>IF(B21="","",INDEX($E$35:$F$60,MATCH(5,$E$35:$E$60,0),2))</f>
        <v/>
      </c>
      <c r="G21" s="13"/>
      <c r="H21" s="13"/>
      <c r="I21" s="1" t="str">
        <f>IF(B21="","",MAX($I$35:$I$60))</f>
        <v/>
      </c>
      <c r="J21" s="1" t="str">
        <f t="shared" si="0"/>
        <v/>
      </c>
    </row>
    <row r="22" spans="1:10">
      <c r="A22" s="41"/>
      <c r="B22" s="2"/>
      <c r="E22" s="3" t="s">
        <v>4</v>
      </c>
    </row>
    <row r="23" spans="1:10">
      <c r="A23" s="41"/>
      <c r="B23" s="10" t="s">
        <v>5</v>
      </c>
      <c r="E23" s="3" t="s">
        <v>2</v>
      </c>
    </row>
    <row r="24" spans="1:10">
      <c r="A24" s="41"/>
      <c r="C24" s="1">
        <v>1</v>
      </c>
      <c r="E24" s="14">
        <f>SUM(COUNTIFS(D35:D60,1))</f>
        <v>1</v>
      </c>
      <c r="F24" s="15" t="str">
        <f>[1]Uitslagen!I7</f>
        <v>a demare</v>
      </c>
      <c r="H24" s="4">
        <v>6</v>
      </c>
      <c r="I24" s="43" t="str">
        <f>[1]Uitslagen!I12</f>
        <v>s oldani</v>
      </c>
      <c r="J24" s="43"/>
    </row>
    <row r="25" spans="1:10">
      <c r="A25" s="41"/>
      <c r="B25" s="2"/>
      <c r="C25" s="1">
        <v>2</v>
      </c>
      <c r="E25" s="9"/>
      <c r="F25" s="15" t="str">
        <f>[1]Uitslagen!I8</f>
        <v>p sagan</v>
      </c>
      <c r="H25" s="4">
        <v>7</v>
      </c>
      <c r="I25" s="43" t="str">
        <f>[1]Uitslagen!I13</f>
        <v>d cimolai</v>
      </c>
      <c r="J25" s="43"/>
    </row>
    <row r="26" spans="1:10">
      <c r="A26" s="41"/>
      <c r="B26" s="2"/>
      <c r="C26" s="1">
        <v>3</v>
      </c>
      <c r="E26" s="9"/>
      <c r="F26" s="15" t="str">
        <f>[1]Uitslagen!I9</f>
        <v>d ballerini</v>
      </c>
      <c r="H26" s="4">
        <v>8</v>
      </c>
      <c r="I26" s="43" t="str">
        <f>[1]Uitslagen!I14</f>
        <v>m matthews</v>
      </c>
      <c r="J26" s="43"/>
    </row>
    <row r="27" spans="1:10">
      <c r="A27" s="41"/>
      <c r="B27" s="2"/>
      <c r="C27" s="1">
        <v>4</v>
      </c>
      <c r="E27" s="9"/>
      <c r="F27" s="15" t="str">
        <f>[1]Uitslagen!I10</f>
        <v>a vendrame</v>
      </c>
      <c r="H27" s="4">
        <v>9</v>
      </c>
      <c r="I27" s="43" t="str">
        <f>[1]Uitslagen!I15</f>
        <v>f fiorelli</v>
      </c>
      <c r="J27" s="43"/>
    </row>
    <row r="28" spans="1:10">
      <c r="A28" s="41"/>
      <c r="B28" s="2"/>
      <c r="C28" s="1">
        <v>5</v>
      </c>
      <c r="E28" s="9"/>
      <c r="F28" s="15" t="str">
        <f>[1]Uitslagen!I11</f>
        <v>e viviani</v>
      </c>
      <c r="H28" s="4">
        <v>10</v>
      </c>
      <c r="I28" s="43" t="str">
        <f>[1]Uitslagen!I16</f>
        <v>e battaglin</v>
      </c>
      <c r="J28" s="43"/>
    </row>
    <row r="29" spans="1:10">
      <c r="A29" s="41"/>
      <c r="B29" s="2"/>
      <c r="E29" s="9"/>
      <c r="I29" s="15"/>
      <c r="J29" s="15"/>
    </row>
    <row r="30" spans="1:10">
      <c r="A30" s="41"/>
      <c r="B30" s="2"/>
      <c r="C30" s="1" t="s">
        <v>6</v>
      </c>
      <c r="E30" s="9"/>
      <c r="I30" s="43" t="str">
        <f>[1]Uitslagen!I18</f>
        <v>j almeida</v>
      </c>
      <c r="J30" s="43"/>
    </row>
    <row r="31" spans="1:10">
      <c r="A31" s="41"/>
      <c r="B31" s="2"/>
      <c r="C31" s="1" t="s">
        <v>7</v>
      </c>
      <c r="E31" s="9"/>
      <c r="I31" s="43" t="str">
        <f>[1]Uitslagen!I29</f>
        <v>p sagan</v>
      </c>
      <c r="J31" s="43"/>
    </row>
    <row r="32" spans="1:10">
      <c r="A32" s="41"/>
      <c r="B32" s="2"/>
      <c r="C32" s="1" t="s">
        <v>8</v>
      </c>
      <c r="E32" s="9"/>
      <c r="I32" s="43" t="str">
        <f>[1]Uitslagen!I40</f>
        <v>j caicedo</v>
      </c>
      <c r="J32" s="43"/>
    </row>
    <row r="33" spans="1:10">
      <c r="A33" s="41"/>
      <c r="B33" s="2"/>
      <c r="D33" s="16" t="s">
        <v>9</v>
      </c>
      <c r="E33" s="3"/>
    </row>
    <row r="34" spans="1:10" ht="15">
      <c r="A34" s="17"/>
      <c r="B34" s="2"/>
      <c r="C34" s="18" t="s">
        <v>10</v>
      </c>
      <c r="D34" s="19" t="s">
        <v>11</v>
      </c>
      <c r="E34" s="20"/>
      <c r="F34" s="18" t="s">
        <v>12</v>
      </c>
      <c r="G34" s="21"/>
      <c r="H34" s="44" t="s">
        <v>13</v>
      </c>
      <c r="I34" s="44"/>
      <c r="J34" s="21" t="s">
        <v>14</v>
      </c>
    </row>
    <row r="35" spans="1:10">
      <c r="A35" s="45" t="s">
        <v>15</v>
      </c>
      <c r="B35" s="2"/>
      <c r="C35" s="22">
        <f>RANK(J35,$J$35:$J$60)</f>
        <v>1</v>
      </c>
      <c r="D35" s="23">
        <f>RANK(I35,$I$35:$I$60)</f>
        <v>13</v>
      </c>
      <c r="E35" s="24" t="str">
        <f>IF(AND(D35=1,COUNTIFS($D$35:D35,1)=1),1,IF(AND(D35=1,COUNTIFS($D$35:D35,1)=2),2,IF(AND(D35=1,COUNTIFS($D$35:D35,1)=3),3,IF(AND(D35=1,COUNTIFS($D$35:D35,1)=4),4,IF(AND(D35=1,COUNTIFS($D$35:D35,1)=5),5,"")))))</f>
        <v/>
      </c>
      <c r="F35" s="25" t="str">
        <f>[1]Uitslagen!B66</f>
        <v>yvonne kleinheerenbrink</v>
      </c>
      <c r="G35" s="26"/>
      <c r="H35" s="26">
        <f>IF(F35=0,"",D35)</f>
        <v>13</v>
      </c>
      <c r="I35" s="25">
        <f>[1]Uitslagen!I66</f>
        <v>96</v>
      </c>
      <c r="J35" s="48">
        <f>[1]Uitslagen!J66</f>
        <v>433</v>
      </c>
    </row>
    <row r="36" spans="1:10">
      <c r="A36" s="46"/>
      <c r="B36" s="27"/>
      <c r="C36" s="28">
        <f>RANK(J36,$J$35:$J$60)</f>
        <v>2</v>
      </c>
      <c r="D36" s="29">
        <f>RANK(I36,$I$35:$I$60)</f>
        <v>13</v>
      </c>
      <c r="E36" s="30" t="str">
        <f>IF(AND(D36=1,COUNTIFS($D$35:D36,1)=1),1,IF(AND(D36=1,COUNTIFS($D$35:D36,1)=2),2,IF(AND(D36=1,COUNTIFS($D$35:D36,1)=3),3,IF(AND(D36=1,COUNTIFS($D$35:D36,1)=4),4,IF(AND(D36=1,COUNTIFS($D$35:D36,1)=5),5,"")))))</f>
        <v/>
      </c>
      <c r="F36" s="31" t="str">
        <f>[1]Uitslagen!B65</f>
        <v>henk kleinheerenbrink</v>
      </c>
      <c r="G36" s="32"/>
      <c r="H36" s="32">
        <f>IF(F36=0,"",D36)</f>
        <v>13</v>
      </c>
      <c r="I36" s="31">
        <f>[1]Uitslagen!I65</f>
        <v>96</v>
      </c>
      <c r="J36" s="33">
        <f>[1]Uitslagen!J65</f>
        <v>428</v>
      </c>
    </row>
    <row r="37" spans="1:10">
      <c r="A37" s="46"/>
      <c r="B37" s="2"/>
      <c r="C37" s="28">
        <f>RANK(J37,$J$35:$J$60)</f>
        <v>3</v>
      </c>
      <c r="D37" s="29">
        <f>RANK(I37,$I$35:$I$60)</f>
        <v>9</v>
      </c>
      <c r="E37" s="30" t="str">
        <f>IF(AND(D37=1,COUNTIFS($D$35:D37,1)=1),1,IF(AND(D37=1,COUNTIFS($D$35:D37,1)=2),2,IF(AND(D37=1,COUNTIFS($D$35:D37,1)=3),3,IF(AND(D37=1,COUNTIFS($D$35:D37,1)=4),4,IF(AND(D37=1,COUNTIFS($D$35:D37,1)=5),5,"")))))</f>
        <v/>
      </c>
      <c r="F37" s="31" t="str">
        <f>[1]Uitslagen!B67</f>
        <v>trees nicolai</v>
      </c>
      <c r="G37" s="32"/>
      <c r="H37" s="32">
        <f>IF(F37=0,"",D37)</f>
        <v>9</v>
      </c>
      <c r="I37" s="31">
        <f>[1]Uitslagen!I67</f>
        <v>105</v>
      </c>
      <c r="J37" s="33">
        <f>[1]Uitslagen!J67</f>
        <v>416</v>
      </c>
    </row>
    <row r="38" spans="1:10">
      <c r="A38" s="46"/>
      <c r="B38" s="2"/>
      <c r="C38" s="28">
        <f>RANK(J38,$J$35:$J$60)</f>
        <v>4</v>
      </c>
      <c r="D38" s="29">
        <f>RANK(I38,$I$35:$I$60)</f>
        <v>16</v>
      </c>
      <c r="E38" s="30" t="str">
        <f>IF(AND(D38=1,COUNTIFS($D$35:D38,1)=1),1,IF(AND(D38=1,COUNTIFS($D$35:D38,1)=2),2,IF(AND(D38=1,COUNTIFS($D$35:D38,1)=3),3,IF(AND(D38=1,COUNTIFS($D$35:D38,1)=4),4,IF(AND(D38=1,COUNTIFS($D$35:D38,1)=5),5,"")))))</f>
        <v/>
      </c>
      <c r="F38" s="31" t="str">
        <f>[1]Uitslagen!B52</f>
        <v>willem v neck</v>
      </c>
      <c r="G38" s="32"/>
      <c r="H38" s="32">
        <f>IF(F38=0,"",D38)</f>
        <v>16</v>
      </c>
      <c r="I38" s="31">
        <f>[1]Uitslagen!I52</f>
        <v>87</v>
      </c>
      <c r="J38" s="33">
        <f>[1]Uitslagen!J52</f>
        <v>413</v>
      </c>
    </row>
    <row r="39" spans="1:10">
      <c r="A39" s="46"/>
      <c r="B39" s="2"/>
      <c r="C39" s="28">
        <f>RANK(J39,$J$35:$J$60)</f>
        <v>5</v>
      </c>
      <c r="D39" s="29">
        <f>RANK(I39,$I$35:$I$60)</f>
        <v>16</v>
      </c>
      <c r="E39" s="30" t="str">
        <f>IF(AND(D39=1,COUNTIFS($D$35:D39,1)=1),1,IF(AND(D39=1,COUNTIFS($D$35:D39,1)=2),2,IF(AND(D39=1,COUNTIFS($D$35:D39,1)=3),3,IF(AND(D39=1,COUNTIFS($D$35:D39,1)=4),4,IF(AND(D39=1,COUNTIFS($D$35:D39,1)=5),5,"")))))</f>
        <v/>
      </c>
      <c r="F39" s="31" t="str">
        <f>[1]Uitslagen!B53</f>
        <v>louis v d heijden</v>
      </c>
      <c r="G39" s="32"/>
      <c r="H39" s="32">
        <f>IF(F39=0,"",D39)</f>
        <v>16</v>
      </c>
      <c r="I39" s="31">
        <f>[1]Uitslagen!I53</f>
        <v>87</v>
      </c>
      <c r="J39" s="33">
        <f>[1]Uitslagen!J53</f>
        <v>403</v>
      </c>
    </row>
    <row r="40" spans="1:10">
      <c r="A40" s="46"/>
      <c r="B40" s="2"/>
      <c r="C40" s="28">
        <f>RANK(J40,$J$35:$J$60)</f>
        <v>6</v>
      </c>
      <c r="D40" s="29">
        <f>RANK(I40,$I$35:$I$60)</f>
        <v>11</v>
      </c>
      <c r="E40" s="30" t="str">
        <f>IF(AND(D40=1,COUNTIFS($D$35:D40,1)=1),1,IF(AND(D40=1,COUNTIFS($D$35:D40,1)=2),2,IF(AND(D40=1,COUNTIFS($D$35:D40,1)=3),3,IF(AND(D40=1,COUNTIFS($D$35:D40,1)=4),4,IF(AND(D40=1,COUNTIFS($D$35:D40,1)=5),5,"")))))</f>
        <v/>
      </c>
      <c r="F40" s="31" t="str">
        <f>[1]Uitslagen!B59</f>
        <v>piet van kins</v>
      </c>
      <c r="G40" s="32"/>
      <c r="H40" s="32">
        <f>IF(F40=0,"",D40)</f>
        <v>11</v>
      </c>
      <c r="I40" s="31">
        <f>[1]Uitslagen!I59</f>
        <v>97</v>
      </c>
      <c r="J40" s="33">
        <f>[1]Uitslagen!J59</f>
        <v>399</v>
      </c>
    </row>
    <row r="41" spans="1:10">
      <c r="A41" s="46"/>
      <c r="B41" s="2"/>
      <c r="C41" s="28">
        <f>RANK(J41,$J$35:$J$60)</f>
        <v>7</v>
      </c>
      <c r="D41" s="29">
        <f>RANK(I41,$I$35:$I$60)</f>
        <v>5</v>
      </c>
      <c r="E41" s="30" t="str">
        <f>IF(AND(D41=1,COUNTIFS($D$35:D41,1)=1),1,IF(AND(D41=1,COUNTIFS($D$35:D41,1)=2),2,IF(AND(D41=1,COUNTIFS($D$35:D41,1)=3),3,IF(AND(D41=1,COUNTIFS($D$35:D41,1)=4),4,IF(AND(D41=1,COUNTIFS($D$35:D41,1)=5),5,"")))))</f>
        <v/>
      </c>
      <c r="F41" s="31" t="str">
        <f>[1]Uitslagen!B56</f>
        <v>rvb ardaseer</v>
      </c>
      <c r="G41" s="32"/>
      <c r="H41" s="32">
        <f>IF(F41=0,"",D41)</f>
        <v>5</v>
      </c>
      <c r="I41" s="31">
        <f>[1]Uitslagen!I56</f>
        <v>121</v>
      </c>
      <c r="J41" s="33">
        <f>[1]Uitslagen!J56</f>
        <v>388</v>
      </c>
    </row>
    <row r="42" spans="1:10">
      <c r="A42" s="46"/>
      <c r="B42" s="2"/>
      <c r="C42" s="28">
        <f>RANK(J42,$J$35:$J$60)</f>
        <v>8</v>
      </c>
      <c r="D42" s="29">
        <f>RANK(I42,$I$35:$I$60)</f>
        <v>6</v>
      </c>
      <c r="E42" s="30" t="str">
        <f>IF(AND(D42=1,COUNTIFS($D$35:D42,1)=1),1,IF(AND(D42=1,COUNTIFS($D$35:D42,1)=2),2,IF(AND(D42=1,COUNTIFS($D$35:D42,1)=3),3,IF(AND(D42=1,COUNTIFS($D$35:D42,1)=4),4,IF(AND(D42=1,COUNTIFS($D$35:D42,1)=5),5,"")))))</f>
        <v/>
      </c>
      <c r="F42" s="31" t="str">
        <f>[1]Uitslagen!B71</f>
        <v>jan de koning</v>
      </c>
      <c r="G42" s="32"/>
      <c r="H42" s="32">
        <f>IF(F42=0,"",D42)</f>
        <v>6</v>
      </c>
      <c r="I42" s="31">
        <f>[1]Uitslagen!I71</f>
        <v>117</v>
      </c>
      <c r="J42" s="33">
        <f>[1]Uitslagen!J71</f>
        <v>383</v>
      </c>
    </row>
    <row r="43" spans="1:10">
      <c r="A43" s="46"/>
      <c r="B43" s="2"/>
      <c r="C43" s="28">
        <f>RANK(J43,$J$35:$J$60)</f>
        <v>9</v>
      </c>
      <c r="D43" s="29">
        <f>RANK(I43,$I$35:$I$60)</f>
        <v>1</v>
      </c>
      <c r="E43" s="30">
        <f>IF(AND(D43=1,COUNTIFS($D$35:D43,1)=1),1,IF(AND(D43=1,COUNTIFS($D$35:D43,1)=2),2,IF(AND(D43=1,COUNTIFS($D$35:D43,1)=3),3,IF(AND(D43=1,COUNTIFS($D$35:D43,1)=4),4,IF(AND(D43=1,COUNTIFS($D$35:D43,1)=5),5,"")))))</f>
        <v>1</v>
      </c>
      <c r="F43" s="31" t="str">
        <f>[1]Uitslagen!B69</f>
        <v>wim van paassen</v>
      </c>
      <c r="G43" s="32"/>
      <c r="H43" s="32">
        <f>IF(F43=0,"",D43)</f>
        <v>1</v>
      </c>
      <c r="I43" s="31">
        <f>[1]Uitslagen!I69</f>
        <v>151</v>
      </c>
      <c r="J43" s="33">
        <f>[1]Uitslagen!J69</f>
        <v>369</v>
      </c>
    </row>
    <row r="44" spans="1:10">
      <c r="A44" s="46"/>
      <c r="B44" s="2"/>
      <c r="C44" s="28">
        <f>RANK(J44,$J$35:$J$60)</f>
        <v>10</v>
      </c>
      <c r="D44" s="29">
        <f>RANK(I44,$I$35:$I$60)</f>
        <v>13</v>
      </c>
      <c r="E44" s="30" t="str">
        <f>IF(AND(D44=1,COUNTIFS($D$35:D44,1)=1),1,IF(AND(D44=1,COUNTIFS($D$35:D44,1)=2),2,IF(AND(D44=1,COUNTIFS($D$35:D44,1)=3),3,IF(AND(D44=1,COUNTIFS($D$35:D44,1)=4),4,IF(AND(D44=1,COUNTIFS($D$35:D44,1)=5),5,"")))))</f>
        <v/>
      </c>
      <c r="F44" s="31" t="str">
        <f>[1]Uitslagen!B68</f>
        <v>mark v d horn</v>
      </c>
      <c r="G44" s="32"/>
      <c r="H44" s="32">
        <f>IF(F44=0,"",D44)</f>
        <v>13</v>
      </c>
      <c r="I44" s="31">
        <f>[1]Uitslagen!I68</f>
        <v>96</v>
      </c>
      <c r="J44" s="33">
        <f>[1]Uitslagen!J68</f>
        <v>356</v>
      </c>
    </row>
    <row r="45" spans="1:10">
      <c r="A45" s="46"/>
      <c r="B45" s="2"/>
      <c r="C45" s="28">
        <f>RANK(J45,$J$35:$J$60)</f>
        <v>11</v>
      </c>
      <c r="D45" s="29">
        <f>RANK(I45,$I$35:$I$60)</f>
        <v>3</v>
      </c>
      <c r="E45" s="30" t="str">
        <f>IF(AND(D45=1,COUNTIFS($D$35:D45,1)=1),1,IF(AND(D45=1,COUNTIFS($D$35:D45,1)=2),2,IF(AND(D45=1,COUNTIFS($D$35:D45,1)=3),3,IF(AND(D45=1,COUNTIFS($D$35:D45,1)=4),4,IF(AND(D45=1,COUNTIFS($D$35:D45,1)=5),5,"")))))</f>
        <v/>
      </c>
      <c r="F45" s="31" t="str">
        <f>[1]Uitslagen!B60</f>
        <v>bep van kins</v>
      </c>
      <c r="G45" s="32"/>
      <c r="H45" s="32">
        <f>IF(F45=0,"",D45)</f>
        <v>3</v>
      </c>
      <c r="I45" s="31">
        <f>[1]Uitslagen!I60</f>
        <v>134</v>
      </c>
      <c r="J45" s="33">
        <f>[1]Uitslagen!J60</f>
        <v>355</v>
      </c>
    </row>
    <row r="46" spans="1:10">
      <c r="A46" s="46"/>
      <c r="B46" s="2"/>
      <c r="C46" s="28">
        <f>RANK(J46,$J$35:$J$60)</f>
        <v>12</v>
      </c>
      <c r="D46" s="29">
        <f>RANK(I46,$I$35:$I$60)</f>
        <v>19</v>
      </c>
      <c r="E46" s="30" t="str">
        <f>IF(AND(D46=1,COUNTIFS($D$35:D46,1)=1),1,IF(AND(D46=1,COUNTIFS($D$35:D46,1)=2),2,IF(AND(D46=1,COUNTIFS($D$35:D46,1)=3),3,IF(AND(D46=1,COUNTIFS($D$35:D46,1)=4),4,IF(AND(D46=1,COUNTIFS($D$35:D46,1)=5),5,"")))))</f>
        <v/>
      </c>
      <c r="F46" s="31" t="str">
        <f>[1]Uitslagen!B64</f>
        <v>frank groeneveld</v>
      </c>
      <c r="G46" s="32"/>
      <c r="H46" s="32">
        <f>IF(F46=0,"",D46)</f>
        <v>19</v>
      </c>
      <c r="I46" s="31">
        <f>[1]Uitslagen!I64</f>
        <v>82</v>
      </c>
      <c r="J46" s="33">
        <f>[1]Uitslagen!J64</f>
        <v>331</v>
      </c>
    </row>
    <row r="47" spans="1:10">
      <c r="A47" s="46"/>
      <c r="B47" s="2"/>
      <c r="C47" s="28">
        <f>RANK(J47,$J$35:$J$60)</f>
        <v>13</v>
      </c>
      <c r="D47" s="29">
        <f>RANK(I47,$I$35:$I$60)</f>
        <v>23</v>
      </c>
      <c r="E47" s="30" t="str">
        <f>IF(AND(D47=1,COUNTIFS($D$35:D47,1)=1),1,IF(AND(D47=1,COUNTIFS($D$35:D47,1)=2),2,IF(AND(D47=1,COUNTIFS($D$35:D47,1)=3),3,IF(AND(D47=1,COUNTIFS($D$35:D47,1)=4),4,IF(AND(D47=1,COUNTIFS($D$35:D47,1)=5),5,"")))))</f>
        <v/>
      </c>
      <c r="F47" s="31" t="str">
        <f>[1]Uitslagen!B58</f>
        <v>cor slobbe</v>
      </c>
      <c r="G47" s="32"/>
      <c r="H47" s="32">
        <f>IF(F47=0,"",D47)</f>
        <v>23</v>
      </c>
      <c r="I47" s="31">
        <f>[1]Uitslagen!I58</f>
        <v>50</v>
      </c>
      <c r="J47" s="33">
        <f>[1]Uitslagen!J58</f>
        <v>321</v>
      </c>
    </row>
    <row r="48" spans="1:10">
      <c r="A48" s="46"/>
      <c r="B48" s="2"/>
      <c r="C48" s="28">
        <f>RANK(J48,$J$35:$J$60)</f>
        <v>14</v>
      </c>
      <c r="D48" s="29">
        <f>RANK(I48,$I$35:$I$60)</f>
        <v>7</v>
      </c>
      <c r="E48" s="30" t="str">
        <f>IF(AND(D48=1,COUNTIFS($D$35:D48,1)=1),1,IF(AND(D48=1,COUNTIFS($D$35:D48,1)=2),2,IF(AND(D48=1,COUNTIFS($D$35:D48,1)=3),3,IF(AND(D48=1,COUNTIFS($D$35:D48,1)=4),4,IF(AND(D48=1,COUNTIFS($D$35:D48,1)=5),5,"")))))</f>
        <v/>
      </c>
      <c r="F48" s="31" t="str">
        <f>[1]Uitslagen!B75</f>
        <v>frans scheepers</v>
      </c>
      <c r="G48" s="32"/>
      <c r="H48" s="32">
        <f>IF(F48=0,"",D48)</f>
        <v>7</v>
      </c>
      <c r="I48" s="31">
        <f>[1]Uitslagen!I75</f>
        <v>115</v>
      </c>
      <c r="J48" s="33">
        <f>[1]Uitslagen!J75</f>
        <v>319</v>
      </c>
    </row>
    <row r="49" spans="1:10" ht="11.25" customHeight="1">
      <c r="A49" s="46"/>
      <c r="B49" s="2"/>
      <c r="C49" s="28">
        <f>RANK(J49,$J$35:$J$60)</f>
        <v>15</v>
      </c>
      <c r="D49" s="29">
        <f>RANK(I49,$I$35:$I$60)</f>
        <v>4</v>
      </c>
      <c r="E49" s="30" t="str">
        <f>IF(AND(D49=1,COUNTIFS($D$35:D49,1)=1),1,IF(AND(D49=1,COUNTIFS($D$35:D49,1)=2),2,IF(AND(D49=1,COUNTIFS($D$35:D49,1)=3),3,IF(AND(D49=1,COUNTIFS($D$35:D49,1)=4),4,IF(AND(D49=1,COUNTIFS($D$35:D49,1)=5),5,"")))))</f>
        <v/>
      </c>
      <c r="F49" s="31" t="str">
        <f>[1]Uitslagen!B74</f>
        <v>wout pronk</v>
      </c>
      <c r="G49" s="32"/>
      <c r="H49" s="32">
        <f>IF(F49=0,"",D49)</f>
        <v>4</v>
      </c>
      <c r="I49" s="31">
        <f>[1]Uitslagen!I74</f>
        <v>122</v>
      </c>
      <c r="J49" s="33">
        <f>[1]Uitslagen!J74</f>
        <v>308</v>
      </c>
    </row>
    <row r="50" spans="1:10" ht="11.25" customHeight="1">
      <c r="A50" s="46"/>
      <c r="B50" s="2"/>
      <c r="C50" s="28">
        <f>RANK(J50,$J$35:$J$60)</f>
        <v>16</v>
      </c>
      <c r="D50" s="29">
        <f>RANK(I50,$I$35:$I$60)</f>
        <v>24</v>
      </c>
      <c r="E50" s="30" t="str">
        <f>IF(AND(D50=1,COUNTIFS($D$35:D50,1)=1),1,IF(AND(D50=1,COUNTIFS($D$35:D50,1)=2),2,IF(AND(D50=1,COUNTIFS($D$35:D50,1)=3),3,IF(AND(D50=1,COUNTIFS($D$35:D50,1)=4),4,IF(AND(D50=1,COUNTIFS($D$35:D50,1)=5),5,"")))))</f>
        <v/>
      </c>
      <c r="F50" s="31" t="str">
        <f>[1]Uitslagen!B57</f>
        <v>alg van kins</v>
      </c>
      <c r="G50" s="32"/>
      <c r="H50" s="32">
        <f>IF(F50=0,"",D50)</f>
        <v>24</v>
      </c>
      <c r="I50" s="31">
        <f>[1]Uitslagen!I57</f>
        <v>10</v>
      </c>
      <c r="J50" s="33">
        <f>[1]Uitslagen!J57</f>
        <v>298</v>
      </c>
    </row>
    <row r="51" spans="1:10" ht="11.25" customHeight="1">
      <c r="A51" s="46"/>
      <c r="B51" s="2"/>
      <c r="C51" s="28">
        <f>RANK(J51,$J$35:$J$60)</f>
        <v>17</v>
      </c>
      <c r="D51" s="29">
        <f>RANK(I51,$I$35:$I$60)</f>
        <v>20</v>
      </c>
      <c r="E51" s="30" t="str">
        <f>IF(AND(D51=1,COUNTIFS($D$35:D51,1)=1),1,IF(AND(D51=1,COUNTIFS($D$35:D51,1)=2),2,IF(AND(D51=1,COUNTIFS($D$35:D51,1)=3),3,IF(AND(D51=1,COUNTIFS($D$35:D51,1)=4),4,IF(AND(D51=1,COUNTIFS($D$35:D51,1)=5),5,"")))))</f>
        <v/>
      </c>
      <c r="F51" s="31" t="str">
        <f>[1]Uitslagen!B62</f>
        <v>rene lek</v>
      </c>
      <c r="G51" s="32"/>
      <c r="H51" s="32">
        <f>IF(F51=0,"",D51)</f>
        <v>20</v>
      </c>
      <c r="I51" s="31">
        <f>[1]Uitslagen!I62</f>
        <v>77</v>
      </c>
      <c r="J51" s="33">
        <f>[1]Uitslagen!J62</f>
        <v>293</v>
      </c>
    </row>
    <row r="52" spans="1:10" ht="11.25" customHeight="1">
      <c r="A52" s="46"/>
      <c r="B52" s="2"/>
      <c r="C52" s="28">
        <f>RANK(J52,$J$35:$J$60)</f>
        <v>18</v>
      </c>
      <c r="D52" s="29">
        <f>RANK(I52,$I$35:$I$60)</f>
        <v>21</v>
      </c>
      <c r="E52" s="30" t="str">
        <f>IF(AND(D52=1,COUNTIFS($D$35:D52,1)=1),1,IF(AND(D52=1,COUNTIFS($D$35:D52,1)=2),2,IF(AND(D52=1,COUNTIFS($D$35:D52,1)=3),3,IF(AND(D52=1,COUNTIFS($D$35:D52,1)=4),4,IF(AND(D52=1,COUNTIFS($D$35:D52,1)=5),5,"")))))</f>
        <v/>
      </c>
      <c r="F52" s="31" t="str">
        <f>[1]Uitslagen!B55</f>
        <v>dick ardaseer</v>
      </c>
      <c r="G52" s="32"/>
      <c r="H52" s="32">
        <f>IF(F52=0,"",D52)</f>
        <v>21</v>
      </c>
      <c r="I52" s="31">
        <f>[1]Uitslagen!I55</f>
        <v>75</v>
      </c>
      <c r="J52" s="33">
        <f>[1]Uitslagen!J55</f>
        <v>290</v>
      </c>
    </row>
    <row r="53" spans="1:10" ht="11.25" customHeight="1">
      <c r="A53" s="46"/>
      <c r="B53" s="2"/>
      <c r="C53" s="28">
        <f>RANK(J53,$J$35:$J$60)</f>
        <v>19</v>
      </c>
      <c r="D53" s="29">
        <f>RANK(I53,$I$35:$I$60)</f>
        <v>8</v>
      </c>
      <c r="E53" s="30" t="str">
        <f>IF(AND(D53=1,COUNTIFS($D$35:D53,1)=1),1,IF(AND(D53=1,COUNTIFS($D$35:D53,1)=2),2,IF(AND(D53=1,COUNTIFS($D$35:D53,1)=3),3,IF(AND(D53=1,COUNTIFS($D$35:D53,1)=4),4,IF(AND(D53=1,COUNTIFS($D$35:D53,1)=5),5,"")))))</f>
        <v/>
      </c>
      <c r="F53" s="31" t="str">
        <f>[1]Uitslagen!B70</f>
        <v>marcel kaan</v>
      </c>
      <c r="G53" s="32"/>
      <c r="H53" s="32">
        <f>IF(F53=0,"",D53)</f>
        <v>8</v>
      </c>
      <c r="I53" s="31">
        <f>[1]Uitslagen!I70</f>
        <v>108</v>
      </c>
      <c r="J53" s="33">
        <f>[1]Uitslagen!J70</f>
        <v>275</v>
      </c>
    </row>
    <row r="54" spans="1:10" ht="11.25" customHeight="1">
      <c r="A54" s="46"/>
      <c r="B54" s="2"/>
      <c r="C54" s="28">
        <f>RANK(J54,$J$35:$J$60)</f>
        <v>20</v>
      </c>
      <c r="D54" s="29">
        <f>RANK(I54,$I$35:$I$60)</f>
        <v>18</v>
      </c>
      <c r="E54" s="30" t="str">
        <f>IF(AND(D54=1,COUNTIFS($D$35:D54,1)=1),1,IF(AND(D54=1,COUNTIFS($D$35:D54,1)=2),2,IF(AND(D54=1,COUNTIFS($D$35:D54,1)=3),3,IF(AND(D54=1,COUNTIFS($D$35:D54,1)=4),4,IF(AND(D54=1,COUNTIFS($D$35:D54,1)=5),5,"")))))</f>
        <v/>
      </c>
      <c r="F54" s="31" t="str">
        <f>[1]Uitslagen!B76</f>
        <v>fred verschoor</v>
      </c>
      <c r="G54" s="32"/>
      <c r="H54" s="32">
        <f>IF(F54=0,"",D54)</f>
        <v>18</v>
      </c>
      <c r="I54" s="31">
        <f>[1]Uitslagen!I76</f>
        <v>86</v>
      </c>
      <c r="J54" s="33">
        <f>[1]Uitslagen!J76</f>
        <v>258</v>
      </c>
    </row>
    <row r="55" spans="1:10" ht="11.25" customHeight="1">
      <c r="A55" s="46"/>
      <c r="B55" s="2"/>
      <c r="C55" s="28">
        <f>RANK(J55,$J$35:$J$60)</f>
        <v>20</v>
      </c>
      <c r="D55" s="29">
        <f>RANK(I55,$I$35:$I$60)</f>
        <v>2</v>
      </c>
      <c r="E55" s="30" t="str">
        <f>IF(AND(D55=1,COUNTIFS($D$35:D55,1)=1),1,IF(AND(D55=1,COUNTIFS($D$35:D55,1)=2),2,IF(AND(D55=1,COUNTIFS($D$35:D55,1)=3),3,IF(AND(D55=1,COUNTIFS($D$35:D55,1)=4),4,IF(AND(D55=1,COUNTIFS($D$35:D55,1)=5),5,"")))))</f>
        <v/>
      </c>
      <c r="F55" s="31" t="str">
        <f>[1]Uitslagen!B61</f>
        <v>spr van kins</v>
      </c>
      <c r="G55" s="32"/>
      <c r="H55" s="32">
        <f>IF(F55=0,"",D55)</f>
        <v>2</v>
      </c>
      <c r="I55" s="31">
        <f>[1]Uitslagen!I61</f>
        <v>147</v>
      </c>
      <c r="J55" s="33">
        <f>[1]Uitslagen!J61</f>
        <v>258</v>
      </c>
    </row>
    <row r="56" spans="1:10" ht="11.25" customHeight="1">
      <c r="A56" s="46"/>
      <c r="B56" s="2"/>
      <c r="C56" s="28">
        <f>RANK(J56,$J$35:$J$60)</f>
        <v>22</v>
      </c>
      <c r="D56" s="29">
        <f>RANK(I56,$I$35:$I$60)</f>
        <v>10</v>
      </c>
      <c r="E56" s="30" t="str">
        <f>IF(AND(D56=1,COUNTIFS($D$35:D56,1)=1),1,IF(AND(D56=1,COUNTIFS($D$35:D56,1)=2),2,IF(AND(D56=1,COUNTIFS($D$35:D56,1)=3),3,IF(AND(D56=1,COUNTIFS($D$35:D56,1)=4),4,IF(AND(D56=1,COUNTIFS($D$35:D56,1)=5),5,"")))))</f>
        <v/>
      </c>
      <c r="F56" s="31" t="str">
        <f>[1]Uitslagen!B73</f>
        <v>dennis pronk</v>
      </c>
      <c r="G56" s="32"/>
      <c r="H56" s="32">
        <f>IF(F56=0,"",D56)</f>
        <v>10</v>
      </c>
      <c r="I56" s="31">
        <f>[1]Uitslagen!I73</f>
        <v>100</v>
      </c>
      <c r="J56" s="33">
        <f>[1]Uitslagen!J73</f>
        <v>253</v>
      </c>
    </row>
    <row r="57" spans="1:10" ht="11.25" customHeight="1">
      <c r="A57" s="46"/>
      <c r="B57" s="2"/>
      <c r="C57" s="28">
        <f>RANK(J57,$J$35:$J$60)</f>
        <v>23</v>
      </c>
      <c r="D57" s="29">
        <f>RANK(I57,$I$35:$I$60)</f>
        <v>11</v>
      </c>
      <c r="E57" s="30" t="str">
        <f>IF(AND(D57=1,COUNTIFS($D$35:D57,1)=1),1,IF(AND(D57=1,COUNTIFS($D$35:D57,1)=2),2,IF(AND(D57=1,COUNTIFS($D$35:D57,1)=3),3,IF(AND(D57=1,COUNTIFS($D$35:D57,1)=4),4,IF(AND(D57=1,COUNTIFS($D$35:D57,1)=5),5,"")))))</f>
        <v/>
      </c>
      <c r="F57" s="31" t="str">
        <f>[1]Uitslagen!B54</f>
        <v>ben dekker</v>
      </c>
      <c r="G57" s="32"/>
      <c r="H57" s="32">
        <f>IF(F57=0,"",D57)</f>
        <v>11</v>
      </c>
      <c r="I57" s="31">
        <f>[1]Uitslagen!I54</f>
        <v>97</v>
      </c>
      <c r="J57" s="33">
        <f>[1]Uitslagen!J54</f>
        <v>249</v>
      </c>
    </row>
    <row r="58" spans="1:10" ht="11.25" customHeight="1">
      <c r="A58" s="46"/>
      <c r="B58" s="2"/>
      <c r="C58" s="28">
        <f>RANK(J58,$J$35:$J$60)</f>
        <v>24</v>
      </c>
      <c r="D58" s="29">
        <f>RANK(I58,$I$35:$I$60)</f>
        <v>22</v>
      </c>
      <c r="E58" s="30" t="str">
        <f>IF(AND(D58=1,COUNTIFS($D$35:D58,1)=1),1,IF(AND(D58=1,COUNTIFS($D$35:D58,1)=2),2,IF(AND(D58=1,COUNTIFS($D$35:D58,1)=3),3,IF(AND(D58=1,COUNTIFS($D$35:D58,1)=4),4,IF(AND(D58=1,COUNTIFS($D$35:D58,1)=5),5,"")))))</f>
        <v/>
      </c>
      <c r="F58" s="31" t="str">
        <f>[1]Uitslagen!B72</f>
        <v>arie de jong</v>
      </c>
      <c r="G58" s="32"/>
      <c r="H58" s="32">
        <f>IF(F58=0,"",D58)</f>
        <v>22</v>
      </c>
      <c r="I58" s="31">
        <f>[1]Uitslagen!I72</f>
        <v>57</v>
      </c>
      <c r="J58" s="33">
        <f>[1]Uitslagen!J72</f>
        <v>230</v>
      </c>
    </row>
    <row r="59" spans="1:10" ht="11.25" customHeight="1">
      <c r="A59" s="46"/>
      <c r="B59" s="2"/>
      <c r="C59" s="28">
        <f>RANK(J59,$J$35:$J$60)</f>
        <v>25</v>
      </c>
      <c r="D59" s="29">
        <f>RANK(I59,$I$35:$I$60)</f>
        <v>25</v>
      </c>
      <c r="E59" s="30" t="str">
        <f>IF(AND(D59=1,COUNTIFS($D$35:D59,1)=1),1,IF(AND(D59=1,COUNTIFS($D$35:D59,1)=2),2,IF(AND(D59=1,COUNTIFS($D$35:D59,1)=3),3,IF(AND(D59=1,COUNTIFS($D$35:D59,1)=4),4,IF(AND(D59=1,COUNTIFS($D$35:D59,1)=5),5,"")))))</f>
        <v/>
      </c>
      <c r="F59" s="31" t="str">
        <f>[1]Uitslagen!B63</f>
        <v>margriet oosting</v>
      </c>
      <c r="G59" s="32"/>
      <c r="H59" s="32">
        <f>IF(F59=0,"",D59)</f>
        <v>25</v>
      </c>
      <c r="I59" s="31">
        <f>[1]Uitslagen!I63</f>
        <v>1</v>
      </c>
      <c r="J59" s="33">
        <f>[1]Uitslagen!J63</f>
        <v>224</v>
      </c>
    </row>
    <row r="60" spans="1:10">
      <c r="C60" s="34">
        <f>RANK(J60,$J$35:$J$60)</f>
        <v>26</v>
      </c>
      <c r="D60" s="35">
        <f>RANK(I60,$I$35:$I$60)</f>
        <v>26</v>
      </c>
      <c r="E60" s="36" t="str">
        <f>IF(AND(D60=1,COUNTIFS($D$35:D60,1)=1),1,IF(AND(D60=1,COUNTIFS($D$35:D60,1)=2),2,IF(AND(D60=1,COUNTIFS($D$35:D60,1)=3),3,IF(AND(D60=1,COUNTIFS($D$35:D60,1)=4),4,IF(AND(D60=1,COUNTIFS($D$35:D60,1)=5),5,"")))))</f>
        <v/>
      </c>
      <c r="F60" s="37">
        <f>[1]Uitslagen!B125</f>
        <v>0</v>
      </c>
      <c r="G60" s="38"/>
      <c r="H60" s="38" t="str">
        <f t="shared" ref="H60" si="1">IF(F60=0,"",D60)</f>
        <v/>
      </c>
      <c r="I60" s="37">
        <f>[1]Uitslagen!I125</f>
        <v>0</v>
      </c>
      <c r="J60" s="39">
        <f>[1]Uitslagen!J125</f>
        <v>0</v>
      </c>
    </row>
  </sheetData>
  <sortState ref="C35:J116">
    <sortCondition ref="C35"/>
  </sortState>
  <mergeCells count="18">
    <mergeCell ref="I31:J31"/>
    <mergeCell ref="I32:J32"/>
    <mergeCell ref="H34:I34"/>
    <mergeCell ref="A35:A59"/>
    <mergeCell ref="B5:C5"/>
    <mergeCell ref="A2:A33"/>
    <mergeCell ref="B19:C19"/>
    <mergeCell ref="B20:C20"/>
    <mergeCell ref="B21:C21"/>
    <mergeCell ref="I24:J24"/>
    <mergeCell ref="I25:J25"/>
    <mergeCell ref="I26:J26"/>
    <mergeCell ref="I27:J27"/>
    <mergeCell ref="I28:J28"/>
    <mergeCell ref="I30:J30"/>
    <mergeCell ref="B18:C18"/>
    <mergeCell ref="B2:C2"/>
    <mergeCell ref="B3:C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</dc:creator>
  <cp:lastModifiedBy>Piet</cp:lastModifiedBy>
  <dcterms:created xsi:type="dcterms:W3CDTF">2020-10-05T17:50:16Z</dcterms:created>
  <dcterms:modified xsi:type="dcterms:W3CDTF">2020-10-06T16:15:24Z</dcterms:modified>
</cp:coreProperties>
</file>