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Blad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62" i="1"/>
  <c r="I62"/>
  <c r="F62"/>
  <c r="H62" s="1"/>
  <c r="J61"/>
  <c r="I61"/>
  <c r="F61"/>
  <c r="J58"/>
  <c r="I58"/>
  <c r="F58"/>
  <c r="J42"/>
  <c r="I42"/>
  <c r="F42"/>
  <c r="J38"/>
  <c r="I38"/>
  <c r="F38"/>
  <c r="J48"/>
  <c r="I48"/>
  <c r="F48"/>
  <c r="J60"/>
  <c r="I60"/>
  <c r="F60"/>
  <c r="J59"/>
  <c r="I59"/>
  <c r="F59"/>
  <c r="J54"/>
  <c r="I54"/>
  <c r="F54"/>
  <c r="J41"/>
  <c r="I41"/>
  <c r="F41"/>
  <c r="J53"/>
  <c r="I53"/>
  <c r="F53"/>
  <c r="J47"/>
  <c r="I47"/>
  <c r="F47"/>
  <c r="J46"/>
  <c r="I46"/>
  <c r="F46"/>
  <c r="J51"/>
  <c r="I51"/>
  <c r="F51"/>
  <c r="J37"/>
  <c r="I37"/>
  <c r="F37"/>
  <c r="J57"/>
  <c r="I57"/>
  <c r="F57"/>
  <c r="J45"/>
  <c r="I45"/>
  <c r="F45"/>
  <c r="J50"/>
  <c r="I50"/>
  <c r="F50"/>
  <c r="J44"/>
  <c r="I44"/>
  <c r="F44"/>
  <c r="J40"/>
  <c r="I40"/>
  <c r="F40"/>
  <c r="J43"/>
  <c r="I43"/>
  <c r="F43"/>
  <c r="J56"/>
  <c r="I56"/>
  <c r="F56"/>
  <c r="J39"/>
  <c r="I39"/>
  <c r="F39"/>
  <c r="J49"/>
  <c r="I49"/>
  <c r="F49"/>
  <c r="J52"/>
  <c r="I52"/>
  <c r="F52"/>
  <c r="J55"/>
  <c r="I55"/>
  <c r="F55"/>
  <c r="I34"/>
  <c r="I33"/>
  <c r="I32"/>
  <c r="I30"/>
  <c r="F30"/>
  <c r="I29"/>
  <c r="F29"/>
  <c r="I28"/>
  <c r="F28"/>
  <c r="I27"/>
  <c r="F27"/>
  <c r="I26"/>
  <c r="F26"/>
  <c r="F3"/>
  <c r="F2"/>
  <c r="A2"/>
  <c r="D62" l="1"/>
  <c r="D61"/>
  <c r="D58"/>
  <c r="D42"/>
  <c r="D38"/>
  <c r="D48"/>
  <c r="D60"/>
  <c r="D59"/>
  <c r="D54"/>
  <c r="D41"/>
  <c r="D53"/>
  <c r="C62"/>
  <c r="C61"/>
  <c r="C58"/>
  <c r="C42"/>
  <c r="C38"/>
  <c r="C48"/>
  <c r="C60"/>
  <c r="C59"/>
  <c r="C54"/>
  <c r="C41"/>
  <c r="C53"/>
  <c r="C55"/>
  <c r="D55"/>
  <c r="C52"/>
  <c r="D52"/>
  <c r="C49"/>
  <c r="D49"/>
  <c r="C39"/>
  <c r="D39"/>
  <c r="C56"/>
  <c r="D56"/>
  <c r="C43"/>
  <c r="D43"/>
  <c r="C40"/>
  <c r="D40"/>
  <c r="C44"/>
  <c r="D44"/>
  <c r="C50"/>
  <c r="D50"/>
  <c r="C45"/>
  <c r="D45"/>
  <c r="C57"/>
  <c r="D57"/>
  <c r="C37"/>
  <c r="D37"/>
  <c r="E37" s="1"/>
  <c r="C51"/>
  <c r="D51"/>
  <c r="C46"/>
  <c r="D46"/>
  <c r="E46" s="1"/>
  <c r="C47"/>
  <c r="D47"/>
  <c r="E47" s="1"/>
  <c r="H53"/>
  <c r="H41"/>
  <c r="H54"/>
  <c r="H59"/>
  <c r="H60"/>
  <c r="H48"/>
  <c r="H38"/>
  <c r="H42"/>
  <c r="H58"/>
  <c r="H61"/>
  <c r="E51" l="1"/>
  <c r="E57"/>
  <c r="E45"/>
  <c r="E50"/>
  <c r="E44"/>
  <c r="E40"/>
  <c r="E43"/>
  <c r="E56"/>
  <c r="E39"/>
  <c r="E49"/>
  <c r="E52"/>
  <c r="E55"/>
  <c r="E26"/>
  <c r="E53"/>
  <c r="E41"/>
  <c r="E54"/>
  <c r="E59"/>
  <c r="E60"/>
  <c r="E48"/>
  <c r="E38"/>
  <c r="E42"/>
  <c r="E58"/>
  <c r="E61"/>
  <c r="E62"/>
  <c r="H47"/>
  <c r="H46"/>
  <c r="H51"/>
  <c r="H37"/>
  <c r="H57"/>
  <c r="H45"/>
  <c r="H50"/>
  <c r="H44"/>
  <c r="H40"/>
  <c r="H43"/>
  <c r="H56"/>
  <c r="H39"/>
  <c r="H49"/>
  <c r="H52"/>
  <c r="H55"/>
  <c r="B23" l="1"/>
  <c r="B22"/>
  <c r="B21"/>
  <c r="B6"/>
  <c r="B5"/>
  <c r="J5" l="1"/>
  <c r="I5"/>
  <c r="J6"/>
  <c r="I6"/>
  <c r="F6"/>
  <c r="J21"/>
  <c r="I21"/>
  <c r="F21"/>
  <c r="J22"/>
  <c r="I22"/>
  <c r="F22"/>
  <c r="J23"/>
  <c r="I23"/>
  <c r="F23"/>
  <c r="F5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<sst xmlns="http://schemas.openxmlformats.org/spreadsheetml/2006/main" count="17" uniqueCount="16">
  <si>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</si>
  <si>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</si>
  <si>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</si>
  <si>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</si>
  <si>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aantal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</si>
  <si>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</si>
  <si>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</si>
  <si>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</si>
  <si>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</si>
  <si>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</si>
  <si>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</si>
  <si>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</si>
  <si>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</si>
  <si>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</si>
  <si>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</si>
  <si>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  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</si>
</sst>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textRotation="90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5" fontId="4" fillId="0" borderId="0" xfId="0" applyNumberFormat="1" applyFont="1" applyAlignment="1">
      <alignment horizontal="lef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10" xfId="0" applyFont="1" applyBorder="1"/>
    <xf numFmtId="0" fontId="0" fillId="0" borderId="0" xfId="0" applyAlignment="1">
      <alignment horizontal="center" vertical="top"/>
    </xf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4" fillId="0" borderId="0" xfId="0" applyFont="1" applyAlignment="1">
      <alignment horizontal="left"/>
    </xf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7</xdr:row>
      <xdr:rowOff>0</xdr:rowOff>
    </xdr:from>
    <xdr:to>
      <xdr:col>8</xdr:col>
      <xdr:colOff>152401</xdr:colOff>
      <xdr:row>22</xdr:row>
      <xdr:rowOff>91972</xdr:rowOff>
    </xdr:to>
    <xdr:pic>
      <xdr:nvPicPr>
        <xdr:cNvPr id="4" name="Afbeelding 3" descr="1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7726" y="1047750"/>
          <a:ext cx="3067050" cy="223509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giro%202020/draaiprogamma%20site/draaiprogramma/giro%20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GIRO 2020</v>
          </cell>
        </row>
        <row r="3">
          <cell r="C3">
            <v>44107</v>
          </cell>
        </row>
        <row r="5">
          <cell r="C5">
            <v>1</v>
          </cell>
        </row>
        <row r="7">
          <cell r="C7" t="str">
            <v>f ganna</v>
          </cell>
        </row>
        <row r="8">
          <cell r="C8" t="str">
            <v>j almeida</v>
          </cell>
        </row>
        <row r="9">
          <cell r="C9" t="str">
            <v>m bjerg</v>
          </cell>
        </row>
        <row r="10">
          <cell r="C10" t="str">
            <v>g thomas</v>
          </cell>
        </row>
        <row r="11">
          <cell r="C11" t="str">
            <v>t foss</v>
          </cell>
        </row>
        <row r="12">
          <cell r="C12" t="str">
            <v>j cerny</v>
          </cell>
        </row>
        <row r="13">
          <cell r="C13" t="str">
            <v>m sobrero</v>
          </cell>
        </row>
        <row r="14">
          <cell r="C14" t="str">
            <v>l craddock</v>
          </cell>
        </row>
        <row r="15">
          <cell r="C15" t="str">
            <v>m scotson</v>
          </cell>
        </row>
        <row r="16">
          <cell r="C16" t="str">
            <v>m brandle</v>
          </cell>
        </row>
        <row r="18">
          <cell r="C18" t="str">
            <v>f ganna</v>
          </cell>
        </row>
        <row r="29">
          <cell r="C29" t="str">
            <v>f ganna</v>
          </cell>
        </row>
        <row r="40">
          <cell r="C40" t="str">
            <v>r zabel</v>
          </cell>
        </row>
        <row r="52">
          <cell r="B52" t="str">
            <v>willem v neck</v>
          </cell>
          <cell r="C52">
            <v>122</v>
          </cell>
          <cell r="D52">
            <v>122</v>
          </cell>
        </row>
        <row r="53">
          <cell r="B53" t="str">
            <v>louis v d heijden</v>
          </cell>
          <cell r="C53">
            <v>122</v>
          </cell>
          <cell r="D53">
            <v>122</v>
          </cell>
        </row>
        <row r="54">
          <cell r="B54" t="str">
            <v>ben dekker</v>
          </cell>
          <cell r="C54">
            <v>32</v>
          </cell>
          <cell r="D54">
            <v>32</v>
          </cell>
        </row>
        <row r="55">
          <cell r="B55" t="str">
            <v>dick ardaseer</v>
          </cell>
          <cell r="C55">
            <v>52</v>
          </cell>
          <cell r="D55">
            <v>52</v>
          </cell>
        </row>
        <row r="56">
          <cell r="B56" t="str">
            <v>rvb ardaseer</v>
          </cell>
          <cell r="C56">
            <v>102</v>
          </cell>
          <cell r="D56">
            <v>102</v>
          </cell>
        </row>
        <row r="57">
          <cell r="B57" t="str">
            <v>alg van kins</v>
          </cell>
          <cell r="C57">
            <v>122</v>
          </cell>
          <cell r="D57">
            <v>122</v>
          </cell>
        </row>
        <row r="58">
          <cell r="B58" t="str">
            <v>cor slobbe</v>
          </cell>
          <cell r="C58">
            <v>109</v>
          </cell>
          <cell r="D58">
            <v>109</v>
          </cell>
        </row>
        <row r="59">
          <cell r="B59" t="str">
            <v>piet van kins</v>
          </cell>
          <cell r="C59">
            <v>122</v>
          </cell>
          <cell r="D59">
            <v>122</v>
          </cell>
        </row>
        <row r="60">
          <cell r="B60" t="str">
            <v>bep van kins</v>
          </cell>
          <cell r="C60">
            <v>32</v>
          </cell>
          <cell r="D60">
            <v>32</v>
          </cell>
        </row>
        <row r="61">
          <cell r="B61" t="str">
            <v>spr van kins</v>
          </cell>
          <cell r="C61">
            <v>32</v>
          </cell>
          <cell r="D61">
            <v>32</v>
          </cell>
        </row>
        <row r="62">
          <cell r="B62" t="str">
            <v>rene lek</v>
          </cell>
          <cell r="C62">
            <v>82</v>
          </cell>
          <cell r="D62">
            <v>82</v>
          </cell>
        </row>
        <row r="63">
          <cell r="B63" t="str">
            <v>margriet oosting</v>
          </cell>
          <cell r="C63">
            <v>82</v>
          </cell>
          <cell r="D63">
            <v>82</v>
          </cell>
        </row>
        <row r="64">
          <cell r="B64" t="str">
            <v>frank groeneveld</v>
          </cell>
          <cell r="C64">
            <v>102</v>
          </cell>
          <cell r="D64">
            <v>102</v>
          </cell>
        </row>
        <row r="65">
          <cell r="B65" t="str">
            <v>henk kleinheerenbrink</v>
          </cell>
          <cell r="C65">
            <v>154</v>
          </cell>
          <cell r="D65">
            <v>154</v>
          </cell>
        </row>
        <row r="66">
          <cell r="B66" t="str">
            <v>yvonne kleinheerenbrink</v>
          </cell>
          <cell r="C66">
            <v>154</v>
          </cell>
          <cell r="D66">
            <v>154</v>
          </cell>
        </row>
        <row r="67">
          <cell r="B67" t="str">
            <v>trees nicolai</v>
          </cell>
          <cell r="C67">
            <v>102</v>
          </cell>
          <cell r="D67">
            <v>102</v>
          </cell>
        </row>
        <row r="68">
          <cell r="B68" t="str">
            <v>mark v d horn</v>
          </cell>
          <cell r="C68">
            <v>82</v>
          </cell>
          <cell r="D68">
            <v>82</v>
          </cell>
        </row>
        <row r="69">
          <cell r="B69" t="str">
            <v>wim van paassen</v>
          </cell>
          <cell r="C69">
            <v>102</v>
          </cell>
          <cell r="D69">
            <v>102</v>
          </cell>
        </row>
        <row r="70">
          <cell r="B70" t="str">
            <v>marcel kaan</v>
          </cell>
          <cell r="C70">
            <v>52</v>
          </cell>
          <cell r="D70">
            <v>52</v>
          </cell>
        </row>
        <row r="71">
          <cell r="B71" t="str">
            <v>jan de koning</v>
          </cell>
          <cell r="C71">
            <v>102</v>
          </cell>
          <cell r="D71">
            <v>102</v>
          </cell>
        </row>
        <row r="72">
          <cell r="B72" t="str">
            <v>arie de jong</v>
          </cell>
          <cell r="C72">
            <v>12</v>
          </cell>
          <cell r="D72">
            <v>12</v>
          </cell>
        </row>
        <row r="73">
          <cell r="B73" t="str">
            <v>dennis pronk</v>
          </cell>
          <cell r="C73">
            <v>12</v>
          </cell>
          <cell r="D73">
            <v>12</v>
          </cell>
        </row>
        <row r="74">
          <cell r="B74" t="str">
            <v>wout pronk</v>
          </cell>
          <cell r="C74">
            <v>12</v>
          </cell>
          <cell r="D74">
            <v>12</v>
          </cell>
        </row>
        <row r="75">
          <cell r="B75" t="str">
            <v>frans scheepers</v>
          </cell>
          <cell r="C75">
            <v>57</v>
          </cell>
          <cell r="D75">
            <v>57</v>
          </cell>
        </row>
        <row r="76">
          <cell r="B76" t="str">
            <v>fred verschoor</v>
          </cell>
          <cell r="C76">
            <v>32</v>
          </cell>
          <cell r="D76">
            <v>32</v>
          </cell>
        </row>
        <row r="140">
          <cell r="B140">
            <v>0</v>
          </cell>
          <cell r="C140">
            <v>0</v>
          </cell>
          <cell r="D14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2"/>
  <sheetViews>
    <sheetView tabSelected="1" workbookViewId="0">
      <selection activeCell="B8" sqref="B8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3" hidden="1" customWidth="1"/>
    <col min="6" max="6" width="21.425781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5" t="str">
        <f>[1]Uitslagen!B2</f>
        <v>GIRO 2020</v>
      </c>
      <c r="B2" s="6" t="s">
        <v>1</v>
      </c>
      <c r="C2" s="6"/>
      <c r="E2" s="3" t="s">
        <v>2</v>
      </c>
      <c r="F2" s="7">
        <f>[1]Uitslagen!C5</f>
        <v>1</v>
      </c>
    </row>
    <row r="3" spans="1:10">
      <c r="A3" s="5"/>
      <c r="B3" s="8" t="s">
        <v>3</v>
      </c>
      <c r="C3" s="8"/>
      <c r="D3" s="9"/>
      <c r="E3" s="10"/>
      <c r="F3" s="11">
        <f>[1]Uitslagen!C3</f>
        <v>44107</v>
      </c>
      <c r="G3" s="12"/>
      <c r="H3" s="12"/>
    </row>
    <row r="4" spans="1:10">
      <c r="A4" s="5"/>
      <c r="B4" s="2"/>
    </row>
    <row r="5" spans="1:10">
      <c r="A5" s="5"/>
      <c r="B5" s="6" t="str">
        <f>IF($E$26&gt;5,"",IF($E$26&lt;2,"Dagwinnaar","Dagwinnaar 1"))</f>
        <v>Dagwinnaar 1</v>
      </c>
      <c r="C5" s="6"/>
      <c r="D5" s="14"/>
      <c r="E5" s="15"/>
      <c r="F5" s="16" t="str">
        <f>IF(E26&gt;5,"Meer dan 5 dagwinnaars",IF(B5="","",INDEX($E$37:$F$62,MATCH(1,$E$37:$E$62,0),2)))</f>
        <v>henk kleinheerenbrink</v>
      </c>
      <c r="G5" s="17"/>
      <c r="H5" s="17"/>
      <c r="I5" s="1">
        <f>IF(B5="","",MAX($I$37:$I$62))</f>
        <v>154</v>
      </c>
      <c r="J5" s="1" t="str">
        <f>IF(B5="","","punten")</f>
        <v>punten</v>
      </c>
    </row>
    <row r="6" spans="1:10">
      <c r="A6" s="5"/>
      <c r="B6" s="6" t="str">
        <f>IF($E$26&gt;5,"",IF($E$26&gt;=2,"Dagwinnaar 2",""))</f>
        <v>Dagwinnaar 2</v>
      </c>
      <c r="C6" s="6"/>
      <c r="D6" s="14"/>
      <c r="E6" s="15"/>
      <c r="F6" s="16" t="str">
        <f>IF(B6="","",INDEX($E$37:$F$62,MATCH(2,$E$37:$E$62,0),2))</f>
        <v>yvonne kleinheerenbrink</v>
      </c>
      <c r="G6" s="17"/>
      <c r="H6" s="17"/>
      <c r="I6" s="1">
        <f>IF(B6="","",MAX($I$37:$I$62))</f>
        <v>154</v>
      </c>
      <c r="J6" s="1" t="str">
        <f t="shared" ref="J6:J23" si="0">IF(B6="","","punten")</f>
        <v>punten</v>
      </c>
    </row>
    <row r="7" spans="1:10">
      <c r="A7" s="5"/>
      <c r="B7" s="48"/>
      <c r="C7" s="48"/>
      <c r="D7" s="14"/>
      <c r="E7" s="15"/>
      <c r="F7" s="16"/>
      <c r="G7" s="17"/>
      <c r="H7" s="17"/>
    </row>
    <row r="8" spans="1:10">
      <c r="A8" s="5"/>
      <c r="B8" s="48"/>
      <c r="C8" s="48"/>
      <c r="D8" s="14"/>
      <c r="E8" s="15"/>
      <c r="F8" s="16"/>
      <c r="G8" s="17"/>
      <c r="H8" s="17"/>
    </row>
    <row r="9" spans="1:10">
      <c r="A9" s="5"/>
      <c r="B9" s="48"/>
      <c r="C9" s="48"/>
      <c r="D9" s="14"/>
      <c r="E9" s="15"/>
      <c r="F9" s="16"/>
      <c r="G9" s="17"/>
      <c r="H9" s="17"/>
    </row>
    <row r="10" spans="1:10">
      <c r="A10" s="5"/>
      <c r="B10" s="48"/>
      <c r="C10" s="48"/>
      <c r="D10" s="14"/>
      <c r="E10" s="15"/>
      <c r="F10" s="16"/>
      <c r="G10" s="17"/>
      <c r="H10" s="17"/>
    </row>
    <row r="11" spans="1:10">
      <c r="A11" s="5"/>
      <c r="B11" s="48"/>
      <c r="C11" s="48"/>
      <c r="D11" s="14"/>
      <c r="E11" s="15"/>
      <c r="F11" s="16"/>
      <c r="G11" s="17"/>
      <c r="H11" s="17"/>
    </row>
    <row r="12" spans="1:10">
      <c r="A12" s="5"/>
      <c r="B12" s="48"/>
      <c r="C12" s="48"/>
      <c r="D12" s="14"/>
      <c r="E12" s="15"/>
      <c r="F12" s="16"/>
      <c r="G12" s="17"/>
      <c r="H12" s="17"/>
    </row>
    <row r="13" spans="1:10">
      <c r="A13" s="5"/>
      <c r="B13" s="48"/>
      <c r="C13" s="48"/>
      <c r="D13" s="14"/>
      <c r="E13" s="15"/>
      <c r="F13" s="16"/>
      <c r="G13" s="17"/>
      <c r="H13" s="17"/>
    </row>
    <row r="14" spans="1:10">
      <c r="A14" s="5"/>
      <c r="B14" s="48"/>
      <c r="C14" s="48"/>
      <c r="D14" s="14"/>
      <c r="E14" s="15"/>
      <c r="F14" s="16"/>
      <c r="G14" s="17"/>
      <c r="H14" s="17"/>
    </row>
    <row r="15" spans="1:10">
      <c r="A15" s="5"/>
      <c r="B15" s="48"/>
      <c r="C15" s="48"/>
      <c r="D15" s="14"/>
      <c r="E15" s="15"/>
      <c r="F15" s="16"/>
      <c r="G15" s="17"/>
      <c r="H15" s="17"/>
    </row>
    <row r="16" spans="1:10">
      <c r="A16" s="5"/>
      <c r="B16" s="48"/>
      <c r="C16" s="48"/>
      <c r="D16" s="14"/>
      <c r="E16" s="15"/>
      <c r="F16" s="16"/>
      <c r="G16" s="17"/>
      <c r="H16" s="17"/>
    </row>
    <row r="17" spans="1:10">
      <c r="A17" s="5"/>
      <c r="B17" s="48"/>
      <c r="C17" s="48"/>
      <c r="D17" s="14"/>
      <c r="E17" s="15"/>
      <c r="F17" s="16"/>
      <c r="G17" s="17"/>
      <c r="H17" s="17"/>
    </row>
    <row r="18" spans="1:10">
      <c r="A18" s="5"/>
      <c r="B18" s="48"/>
      <c r="C18" s="48"/>
      <c r="D18" s="14"/>
      <c r="E18" s="15"/>
      <c r="F18" s="16"/>
      <c r="G18" s="17"/>
      <c r="H18" s="17"/>
    </row>
    <row r="19" spans="1:10">
      <c r="A19" s="5"/>
      <c r="B19" s="48"/>
      <c r="C19" s="48"/>
      <c r="D19" s="14"/>
      <c r="E19" s="15"/>
      <c r="F19" s="16"/>
      <c r="G19" s="17"/>
      <c r="H19" s="17"/>
    </row>
    <row r="20" spans="1:10">
      <c r="A20" s="5"/>
      <c r="B20" s="48"/>
      <c r="C20" s="48"/>
      <c r="D20" s="14"/>
      <c r="E20" s="15"/>
      <c r="F20" s="16"/>
      <c r="G20" s="17"/>
      <c r="H20" s="17"/>
    </row>
    <row r="21" spans="1:10">
      <c r="A21" s="5"/>
      <c r="B21" s="6" t="str">
        <f>IF($E$26&gt;5,"",IF($E$26&gt;=3,"Dagwinnaar 3",""))</f>
        <v/>
      </c>
      <c r="C21" s="6"/>
      <c r="D21" s="14"/>
      <c r="E21" s="15"/>
      <c r="F21" s="16" t="str">
        <f>IF(B21="","",INDEX($E$37:$F$62,MATCH(3,$E$37:$E$62,0),2))</f>
        <v/>
      </c>
      <c r="G21" s="17"/>
      <c r="H21" s="17"/>
      <c r="I21" s="1" t="str">
        <f>IF(B21="","",MAX($I$37:$I$62))</f>
        <v/>
      </c>
      <c r="J21" s="1" t="str">
        <f t="shared" si="0"/>
        <v/>
      </c>
    </row>
    <row r="22" spans="1:10">
      <c r="A22" s="5"/>
      <c r="B22" s="6" t="str">
        <f>IF($E$26&gt;5,"",IF($E$26&gt;=4,"Dagwinnaar 4",""))</f>
        <v/>
      </c>
      <c r="C22" s="6"/>
      <c r="D22" s="14"/>
      <c r="E22" s="15"/>
      <c r="F22" s="16" t="str">
        <f>IF(B22="","",INDEX($E$37:$F$62,MATCH(4,$E$37:$E$62,0),2))</f>
        <v/>
      </c>
      <c r="G22" s="17"/>
      <c r="H22" s="17"/>
      <c r="I22" s="1" t="str">
        <f>IF(B22="","",MAX($I$37:$I$62))</f>
        <v/>
      </c>
      <c r="J22" s="1" t="str">
        <f t="shared" si="0"/>
        <v/>
      </c>
    </row>
    <row r="23" spans="1:10">
      <c r="A23" s="5"/>
      <c r="B23" s="6" t="str">
        <f>IF($E$26&gt;5,"",IF($E$26=5,"Dagwinnaar 5",""))</f>
        <v/>
      </c>
      <c r="C23" s="6"/>
      <c r="D23" s="14"/>
      <c r="E23" s="15"/>
      <c r="F23" s="16" t="str">
        <f>IF(B23="","",INDEX($E$37:$F$62,MATCH(5,$E$37:$E$62,0),2))</f>
        <v/>
      </c>
      <c r="G23" s="17"/>
      <c r="H23" s="17"/>
      <c r="I23" s="1" t="str">
        <f>IF(B23="","",MAX($I$37:$I$62))</f>
        <v/>
      </c>
      <c r="J23" s="1" t="str">
        <f t="shared" si="0"/>
        <v/>
      </c>
    </row>
    <row r="24" spans="1:10">
      <c r="A24" s="5"/>
      <c r="B24" s="2"/>
      <c r="E24" s="3" t="s">
        <v>4</v>
      </c>
    </row>
    <row r="25" spans="1:10">
      <c r="A25" s="5"/>
      <c r="B25" s="14" t="s">
        <v>5</v>
      </c>
      <c r="E25" s="3" t="s">
        <v>2</v>
      </c>
    </row>
    <row r="26" spans="1:10">
      <c r="A26" s="5"/>
      <c r="C26" s="1">
        <v>1</v>
      </c>
      <c r="E26" s="18">
        <f>SUM(COUNTIFS(D37:D62,1))</f>
        <v>2</v>
      </c>
      <c r="F26" s="7" t="str">
        <f>[1]Uitslagen!C7</f>
        <v>f ganna</v>
      </c>
      <c r="H26" s="4">
        <v>6</v>
      </c>
      <c r="I26" s="19" t="str">
        <f>[1]Uitslagen!C12</f>
        <v>j cerny</v>
      </c>
      <c r="J26" s="19"/>
    </row>
    <row r="27" spans="1:10">
      <c r="A27" s="5"/>
      <c r="B27" s="2"/>
      <c r="C27" s="1">
        <v>2</v>
      </c>
      <c r="F27" s="7" t="str">
        <f>[1]Uitslagen!C8</f>
        <v>j almeida</v>
      </c>
      <c r="H27" s="4">
        <v>7</v>
      </c>
      <c r="I27" s="19" t="str">
        <f>[1]Uitslagen!C13</f>
        <v>m sobrero</v>
      </c>
      <c r="J27" s="19"/>
    </row>
    <row r="28" spans="1:10">
      <c r="A28" s="5"/>
      <c r="B28" s="2"/>
      <c r="C28" s="1">
        <v>3</v>
      </c>
      <c r="F28" s="7" t="str">
        <f>[1]Uitslagen!C9</f>
        <v>m bjerg</v>
      </c>
      <c r="H28" s="4">
        <v>8</v>
      </c>
      <c r="I28" s="19" t="str">
        <f>[1]Uitslagen!C14</f>
        <v>l craddock</v>
      </c>
      <c r="J28" s="19"/>
    </row>
    <row r="29" spans="1:10">
      <c r="A29" s="5"/>
      <c r="B29" s="2"/>
      <c r="C29" s="1">
        <v>4</v>
      </c>
      <c r="F29" s="7" t="str">
        <f>[1]Uitslagen!C10</f>
        <v>g thomas</v>
      </c>
      <c r="H29" s="4">
        <v>9</v>
      </c>
      <c r="I29" s="19" t="str">
        <f>[1]Uitslagen!C15</f>
        <v>m scotson</v>
      </c>
      <c r="J29" s="19"/>
    </row>
    <row r="30" spans="1:10">
      <c r="A30" s="5"/>
      <c r="B30" s="2"/>
      <c r="C30" s="1">
        <v>5</v>
      </c>
      <c r="F30" s="7" t="str">
        <f>[1]Uitslagen!C11</f>
        <v>t foss</v>
      </c>
      <c r="H30" s="4">
        <v>10</v>
      </c>
      <c r="I30" s="19" t="str">
        <f>[1]Uitslagen!C16</f>
        <v>m brandle</v>
      </c>
      <c r="J30" s="19"/>
    </row>
    <row r="31" spans="1:10">
      <c r="A31" s="5"/>
      <c r="B31" s="2"/>
      <c r="I31" s="7"/>
      <c r="J31" s="7"/>
    </row>
    <row r="32" spans="1:10">
      <c r="A32" s="5"/>
      <c r="B32" s="2"/>
      <c r="C32" s="1" t="s">
        <v>6</v>
      </c>
      <c r="I32" s="19" t="str">
        <f>[1]Uitslagen!C18</f>
        <v>f ganna</v>
      </c>
      <c r="J32" s="19"/>
    </row>
    <row r="33" spans="1:10">
      <c r="A33" s="5"/>
      <c r="B33" s="2"/>
      <c r="C33" s="1" t="s">
        <v>7</v>
      </c>
      <c r="I33" s="19" t="str">
        <f>[1]Uitslagen!C29</f>
        <v>f ganna</v>
      </c>
      <c r="J33" s="19"/>
    </row>
    <row r="34" spans="1:10">
      <c r="A34" s="5"/>
      <c r="B34" s="2"/>
      <c r="C34" s="1" t="s">
        <v>8</v>
      </c>
      <c r="I34" s="19" t="str">
        <f>[1]Uitslagen!C40</f>
        <v>r zabel</v>
      </c>
      <c r="J34" s="19"/>
    </row>
    <row r="35" spans="1:10">
      <c r="A35" s="5"/>
      <c r="B35" s="2"/>
      <c r="D35" s="20" t="s">
        <v>9</v>
      </c>
      <c r="E35" s="3"/>
    </row>
    <row r="36" spans="1:10" ht="15">
      <c r="A36" s="21"/>
      <c r="B36" s="2"/>
      <c r="C36" s="22" t="s">
        <v>10</v>
      </c>
      <c r="D36" s="23" t="s">
        <v>11</v>
      </c>
      <c r="E36" s="24"/>
      <c r="F36" s="22" t="s">
        <v>12</v>
      </c>
      <c r="G36" s="25"/>
      <c r="H36" s="26" t="s">
        <v>13</v>
      </c>
      <c r="I36" s="26"/>
      <c r="J36" s="25" t="s">
        <v>14</v>
      </c>
    </row>
    <row r="37" spans="1:10">
      <c r="A37" s="27" t="s">
        <v>15</v>
      </c>
      <c r="B37" s="2"/>
      <c r="C37" s="28">
        <f>RANK(J37,$J$37:$J$62)</f>
        <v>1</v>
      </c>
      <c r="D37" s="29">
        <f>RANK(I37,$I$37:$I$62)</f>
        <v>1</v>
      </c>
      <c r="E37" s="30">
        <f>IF(AND(D37=1,COUNTIFS($D$37:D37,1)=1),1,IF(AND(D37=1,COUNTIFS($D$37:D37,1)=2),2,IF(AND(D37=1,COUNTIFS($D$37:D37,1)=3),3,IF(AND(D37=1,COUNTIFS($D$37:D37,1)=4),4,IF(AND(D37=1,COUNTIFS($D$37:D37,1)=5),5,"")))))</f>
        <v>1</v>
      </c>
      <c r="F37" s="31" t="str">
        <f>[1]Uitslagen!B65</f>
        <v>henk kleinheerenbrink</v>
      </c>
      <c r="G37" s="32"/>
      <c r="H37" s="32">
        <f>IF(F37=0,"",D37)</f>
        <v>1</v>
      </c>
      <c r="I37" s="31">
        <f>[1]Uitslagen!C65</f>
        <v>154</v>
      </c>
      <c r="J37" s="33">
        <f>[1]Uitslagen!D65</f>
        <v>154</v>
      </c>
    </row>
    <row r="38" spans="1:10">
      <c r="A38" s="34"/>
      <c r="B38" s="35"/>
      <c r="C38" s="36">
        <f>RANK(J38,$J$37:$J$62)</f>
        <v>1</v>
      </c>
      <c r="D38" s="37">
        <f>RANK(I38,$I$37:$I$62)</f>
        <v>1</v>
      </c>
      <c r="E38" s="38">
        <f>IF(AND(D38=1,COUNTIFS($D$37:D38,1)=1),1,IF(AND(D38=1,COUNTIFS($D$37:D38,1)=2),2,IF(AND(D38=1,COUNTIFS($D$37:D38,1)=3),3,IF(AND(D38=1,COUNTIFS($D$37:D38,1)=4),4,IF(AND(D38=1,COUNTIFS($D$37:D38,1)=5),5,"")))))</f>
        <v>2</v>
      </c>
      <c r="F38" s="39" t="str">
        <f>[1]Uitslagen!B66</f>
        <v>yvonne kleinheerenbrink</v>
      </c>
      <c r="G38" s="40"/>
      <c r="H38" s="40">
        <f>IF(F38=0,"",D38)</f>
        <v>1</v>
      </c>
      <c r="I38" s="39">
        <f>[1]Uitslagen!C66</f>
        <v>154</v>
      </c>
      <c r="J38" s="41">
        <f>[1]Uitslagen!D66</f>
        <v>154</v>
      </c>
    </row>
    <row r="39" spans="1:10">
      <c r="A39" s="34"/>
      <c r="B39" s="2"/>
      <c r="C39" s="36">
        <f>RANK(J39,$J$37:$J$62)</f>
        <v>3</v>
      </c>
      <c r="D39" s="37">
        <f>RANK(I39,$I$37:$I$62)</f>
        <v>3</v>
      </c>
      <c r="E39" s="38" t="str">
        <f>IF(AND(D39=1,COUNTIFS($D$37:D39,1)=1),1,IF(AND(D39=1,COUNTIFS($D$37:D39,1)=2),2,IF(AND(D39=1,COUNTIFS($D$37:D39,1)=3),3,IF(AND(D39=1,COUNTIFS($D$37:D39,1)=4),4,IF(AND(D39=1,COUNTIFS($D$37:D39,1)=5),5,"")))))</f>
        <v/>
      </c>
      <c r="F39" s="39" t="str">
        <f>[1]Uitslagen!B53</f>
        <v>louis v d heijden</v>
      </c>
      <c r="G39" s="40"/>
      <c r="H39" s="40">
        <f>IF(F39=0,"",D39)</f>
        <v>3</v>
      </c>
      <c r="I39" s="39">
        <f>[1]Uitslagen!C53</f>
        <v>122</v>
      </c>
      <c r="J39" s="41">
        <f>[1]Uitslagen!D53</f>
        <v>122</v>
      </c>
    </row>
    <row r="40" spans="1:10">
      <c r="A40" s="34"/>
      <c r="B40" s="2"/>
      <c r="C40" s="36">
        <f>RANK(J40,$J$37:$J$62)</f>
        <v>3</v>
      </c>
      <c r="D40" s="37">
        <f>RANK(I40,$I$37:$I$62)</f>
        <v>3</v>
      </c>
      <c r="E40" s="38" t="str">
        <f>IF(AND(D40=1,COUNTIFS($D$37:D40,1)=1),1,IF(AND(D40=1,COUNTIFS($D$37:D40,1)=2),2,IF(AND(D40=1,COUNTIFS($D$37:D40,1)=3),3,IF(AND(D40=1,COUNTIFS($D$37:D40,1)=4),4,IF(AND(D40=1,COUNTIFS($D$37:D40,1)=5),5,"")))))</f>
        <v/>
      </c>
      <c r="F40" s="39" t="str">
        <f>[1]Uitslagen!B59</f>
        <v>piet van kins</v>
      </c>
      <c r="G40" s="40"/>
      <c r="H40" s="40">
        <f>IF(F40=0,"",D40)</f>
        <v>3</v>
      </c>
      <c r="I40" s="39">
        <f>[1]Uitslagen!C59</f>
        <v>122</v>
      </c>
      <c r="J40" s="41">
        <f>[1]Uitslagen!D59</f>
        <v>122</v>
      </c>
    </row>
    <row r="41" spans="1:10">
      <c r="A41" s="34"/>
      <c r="B41" s="2"/>
      <c r="C41" s="36">
        <f>RANK(J41,$J$37:$J$62)</f>
        <v>3</v>
      </c>
      <c r="D41" s="37">
        <f>RANK(I41,$I$37:$I$62)</f>
        <v>3</v>
      </c>
      <c r="E41" s="38" t="str">
        <f>IF(AND(D41=1,COUNTIFS($D$37:D41,1)=1),1,IF(AND(D41=1,COUNTIFS($D$37:D41,1)=2),2,IF(AND(D41=1,COUNTIFS($D$37:D41,1)=3),3,IF(AND(D41=1,COUNTIFS($D$37:D41,1)=4),4,IF(AND(D41=1,COUNTIFS($D$37:D41,1)=5),5,"")))))</f>
        <v/>
      </c>
      <c r="F41" s="39" t="str">
        <f>[1]Uitslagen!B52</f>
        <v>willem v neck</v>
      </c>
      <c r="G41" s="40"/>
      <c r="H41" s="40">
        <f>IF(F41=0,"",D41)</f>
        <v>3</v>
      </c>
      <c r="I41" s="39">
        <f>[1]Uitslagen!C52</f>
        <v>122</v>
      </c>
      <c r="J41" s="41">
        <f>[1]Uitslagen!D52</f>
        <v>122</v>
      </c>
    </row>
    <row r="42" spans="1:10">
      <c r="A42" s="34"/>
      <c r="B42" s="2"/>
      <c r="C42" s="36">
        <f>RANK(J42,$J$37:$J$62)</f>
        <v>3</v>
      </c>
      <c r="D42" s="37">
        <f>RANK(I42,$I$37:$I$62)</f>
        <v>3</v>
      </c>
      <c r="E42" s="38" t="str">
        <f>IF(AND(D42=1,COUNTIFS($D$37:D42,1)=1),1,IF(AND(D42=1,COUNTIFS($D$37:D42,1)=2),2,IF(AND(D42=1,COUNTIFS($D$37:D42,1)=3),3,IF(AND(D42=1,COUNTIFS($D$37:D42,1)=4),4,IF(AND(D42=1,COUNTIFS($D$37:D42,1)=5),5,"")))))</f>
        <v/>
      </c>
      <c r="F42" s="39" t="str">
        <f>[1]Uitslagen!B57</f>
        <v>alg van kins</v>
      </c>
      <c r="G42" s="40"/>
      <c r="H42" s="40">
        <f>IF(F42=0,"",D42)</f>
        <v>3</v>
      </c>
      <c r="I42" s="39">
        <f>[1]Uitslagen!C57</f>
        <v>122</v>
      </c>
      <c r="J42" s="41">
        <f>[1]Uitslagen!D57</f>
        <v>122</v>
      </c>
    </row>
    <row r="43" spans="1:10">
      <c r="A43" s="34"/>
      <c r="B43" s="2"/>
      <c r="C43" s="36">
        <f>RANK(J43,$J$37:$J$62)</f>
        <v>7</v>
      </c>
      <c r="D43" s="37">
        <f>RANK(I43,$I$37:$I$62)</f>
        <v>7</v>
      </c>
      <c r="E43" s="38" t="str">
        <f>IF(AND(D43=1,COUNTIFS($D$37:D43,1)=1),1,IF(AND(D43=1,COUNTIFS($D$37:D43,1)=2),2,IF(AND(D43=1,COUNTIFS($D$37:D43,1)=3),3,IF(AND(D43=1,COUNTIFS($D$37:D43,1)=4),4,IF(AND(D43=1,COUNTIFS($D$37:D43,1)=5),5,"")))))</f>
        <v/>
      </c>
      <c r="F43" s="39" t="str">
        <f>[1]Uitslagen!B58</f>
        <v>cor slobbe</v>
      </c>
      <c r="G43" s="40"/>
      <c r="H43" s="40">
        <f>IF(F43=0,"",D43)</f>
        <v>7</v>
      </c>
      <c r="I43" s="39">
        <f>[1]Uitslagen!C58</f>
        <v>109</v>
      </c>
      <c r="J43" s="41">
        <f>[1]Uitslagen!D58</f>
        <v>109</v>
      </c>
    </row>
    <row r="44" spans="1:10" ht="11.25" customHeight="1">
      <c r="A44" s="34"/>
      <c r="B44" s="2"/>
      <c r="C44" s="36">
        <f>RANK(J44,$J$37:$J$62)</f>
        <v>8</v>
      </c>
      <c r="D44" s="37">
        <f>RANK(I44,$I$37:$I$62)</f>
        <v>8</v>
      </c>
      <c r="E44" s="38" t="str">
        <f>IF(AND(D44=1,COUNTIFS($D$37:D44,1)=1),1,IF(AND(D44=1,COUNTIFS($D$37:D44,1)=2),2,IF(AND(D44=1,COUNTIFS($D$37:D44,1)=3),3,IF(AND(D44=1,COUNTIFS($D$37:D44,1)=4),4,IF(AND(D44=1,COUNTIFS($D$37:D44,1)=5),5,"")))))</f>
        <v/>
      </c>
      <c r="F44" s="39" t="str">
        <f>[1]Uitslagen!B56</f>
        <v>rvb ardaseer</v>
      </c>
      <c r="G44" s="40"/>
      <c r="H44" s="40">
        <f>IF(F44=0,"",D44)</f>
        <v>8</v>
      </c>
      <c r="I44" s="39">
        <f>[1]Uitslagen!C56</f>
        <v>102</v>
      </c>
      <c r="J44" s="41">
        <f>[1]Uitslagen!D56</f>
        <v>102</v>
      </c>
    </row>
    <row r="45" spans="1:10">
      <c r="A45" s="34"/>
      <c r="B45" s="2"/>
      <c r="C45" s="36">
        <f>RANK(J45,$J$37:$J$62)</f>
        <v>8</v>
      </c>
      <c r="D45" s="37">
        <f>RANK(I45,$I$37:$I$62)</f>
        <v>8</v>
      </c>
      <c r="E45" s="38" t="str">
        <f>IF(AND(D45=1,COUNTIFS($D$37:D45,1)=1),1,IF(AND(D45=1,COUNTIFS($D$37:D45,1)=2),2,IF(AND(D45=1,COUNTIFS($D$37:D45,1)=3),3,IF(AND(D45=1,COUNTIFS($D$37:D45,1)=4),4,IF(AND(D45=1,COUNTIFS($D$37:D45,1)=5),5,"")))))</f>
        <v/>
      </c>
      <c r="F45" s="39" t="str">
        <f>[1]Uitslagen!B69</f>
        <v>wim van paassen</v>
      </c>
      <c r="G45" s="40"/>
      <c r="H45" s="40">
        <f>IF(F45=0,"",D45)</f>
        <v>8</v>
      </c>
      <c r="I45" s="39">
        <f>[1]Uitslagen!C69</f>
        <v>102</v>
      </c>
      <c r="J45" s="41">
        <f>[1]Uitslagen!D69</f>
        <v>102</v>
      </c>
    </row>
    <row r="46" spans="1:10">
      <c r="A46" s="34"/>
      <c r="B46" s="2"/>
      <c r="C46" s="36">
        <f>RANK(J46,$J$37:$J$62)</f>
        <v>8</v>
      </c>
      <c r="D46" s="37">
        <f>RANK(I46,$I$37:$I$62)</f>
        <v>8</v>
      </c>
      <c r="E46" s="38" t="str">
        <f>IF(AND(D46=1,COUNTIFS($D$37:D46,1)=1),1,IF(AND(D46=1,COUNTIFS($D$37:D46,1)=2),2,IF(AND(D46=1,COUNTIFS($D$37:D46,1)=3),3,IF(AND(D46=1,COUNTIFS($D$37:D46,1)=4),4,IF(AND(D46=1,COUNTIFS($D$37:D46,1)=5),5,"")))))</f>
        <v/>
      </c>
      <c r="F46" s="39" t="str">
        <f>[1]Uitslagen!B67</f>
        <v>trees nicolai</v>
      </c>
      <c r="G46" s="40"/>
      <c r="H46" s="40">
        <f>IF(F46=0,"",D46)</f>
        <v>8</v>
      </c>
      <c r="I46" s="39">
        <f>[1]Uitslagen!C67</f>
        <v>102</v>
      </c>
      <c r="J46" s="41">
        <f>[1]Uitslagen!D67</f>
        <v>102</v>
      </c>
    </row>
    <row r="47" spans="1:10">
      <c r="A47" s="34"/>
      <c r="B47" s="2"/>
      <c r="C47" s="36">
        <f>RANK(J47,$J$37:$J$62)</f>
        <v>8</v>
      </c>
      <c r="D47" s="37">
        <f>RANK(I47,$I$37:$I$62)</f>
        <v>8</v>
      </c>
      <c r="E47" s="38" t="str">
        <f>IF(AND(D47=1,COUNTIFS($D$37:D47,1)=1),1,IF(AND(D47=1,COUNTIFS($D$37:D47,1)=2),2,IF(AND(D47=1,COUNTIFS($D$37:D47,1)=3),3,IF(AND(D47=1,COUNTIFS($D$37:D47,1)=4),4,IF(AND(D47=1,COUNTIFS($D$37:D47,1)=5),5,"")))))</f>
        <v/>
      </c>
      <c r="F47" s="39" t="str">
        <f>[1]Uitslagen!B64</f>
        <v>frank groeneveld</v>
      </c>
      <c r="G47" s="40"/>
      <c r="H47" s="40">
        <f>IF(F47=0,"",D47)</f>
        <v>8</v>
      </c>
      <c r="I47" s="39">
        <f>[1]Uitslagen!C64</f>
        <v>102</v>
      </c>
      <c r="J47" s="41">
        <f>[1]Uitslagen!D64</f>
        <v>102</v>
      </c>
    </row>
    <row r="48" spans="1:10">
      <c r="A48" s="34"/>
      <c r="B48" s="2"/>
      <c r="C48" s="36">
        <f>RANK(J48,$J$37:$J$62)</f>
        <v>8</v>
      </c>
      <c r="D48" s="37">
        <f>RANK(I48,$I$37:$I$62)</f>
        <v>8</v>
      </c>
      <c r="E48" s="38" t="str">
        <f>IF(AND(D48=1,COUNTIFS($D$37:D48,1)=1),1,IF(AND(D48=1,COUNTIFS($D$37:D48,1)=2),2,IF(AND(D48=1,COUNTIFS($D$37:D48,1)=3),3,IF(AND(D48=1,COUNTIFS($D$37:D48,1)=4),4,IF(AND(D48=1,COUNTIFS($D$37:D48,1)=5),5,"")))))</f>
        <v/>
      </c>
      <c r="F48" s="39" t="str">
        <f>[1]Uitslagen!B71</f>
        <v>jan de koning</v>
      </c>
      <c r="G48" s="40"/>
      <c r="H48" s="40">
        <f>IF(F48=0,"",D48)</f>
        <v>8</v>
      </c>
      <c r="I48" s="39">
        <f>[1]Uitslagen!C71</f>
        <v>102</v>
      </c>
      <c r="J48" s="41">
        <f>[1]Uitslagen!D71</f>
        <v>102</v>
      </c>
    </row>
    <row r="49" spans="1:10">
      <c r="A49" s="34"/>
      <c r="B49" s="2"/>
      <c r="C49" s="36">
        <f>RANK(J49,$J$37:$J$62)</f>
        <v>13</v>
      </c>
      <c r="D49" s="37">
        <f>RANK(I49,$I$37:$I$62)</f>
        <v>13</v>
      </c>
      <c r="E49" s="38" t="str">
        <f>IF(AND(D49=1,COUNTIFS($D$37:D49,1)=1),1,IF(AND(D49=1,COUNTIFS($D$37:D49,1)=2),2,IF(AND(D49=1,COUNTIFS($D$37:D49,1)=3),3,IF(AND(D49=1,COUNTIFS($D$37:D49,1)=4),4,IF(AND(D49=1,COUNTIFS($D$37:D49,1)=5),5,"")))))</f>
        <v/>
      </c>
      <c r="F49" s="39" t="str">
        <f>[1]Uitslagen!B62</f>
        <v>rene lek</v>
      </c>
      <c r="G49" s="40"/>
      <c r="H49" s="40">
        <f>IF(F49=0,"",D49)</f>
        <v>13</v>
      </c>
      <c r="I49" s="39">
        <f>[1]Uitslagen!C62</f>
        <v>82</v>
      </c>
      <c r="J49" s="41">
        <f>[1]Uitslagen!D62</f>
        <v>82</v>
      </c>
    </row>
    <row r="50" spans="1:10">
      <c r="A50" s="34"/>
      <c r="B50" s="2"/>
      <c r="C50" s="36">
        <f>RANK(J50,$J$37:$J$62)</f>
        <v>13</v>
      </c>
      <c r="D50" s="37">
        <f>RANK(I50,$I$37:$I$62)</f>
        <v>13</v>
      </c>
      <c r="E50" s="38" t="str">
        <f>IF(AND(D50=1,COUNTIFS($D$37:D50,1)=1),1,IF(AND(D50=1,COUNTIFS($D$37:D50,1)=2),2,IF(AND(D50=1,COUNTIFS($D$37:D50,1)=3),3,IF(AND(D50=1,COUNTIFS($D$37:D50,1)=4),4,IF(AND(D50=1,COUNTIFS($D$37:D50,1)=5),5,"")))))</f>
        <v/>
      </c>
      <c r="F50" s="39" t="str">
        <f>[1]Uitslagen!B68</f>
        <v>mark v d horn</v>
      </c>
      <c r="G50" s="40"/>
      <c r="H50" s="40">
        <f>IF(F50=0,"",D50)</f>
        <v>13</v>
      </c>
      <c r="I50" s="39">
        <f>[1]Uitslagen!C68</f>
        <v>82</v>
      </c>
      <c r="J50" s="41">
        <f>[1]Uitslagen!D68</f>
        <v>82</v>
      </c>
    </row>
    <row r="51" spans="1:10">
      <c r="A51" s="34"/>
      <c r="B51" s="2"/>
      <c r="C51" s="36">
        <f>RANK(J51,$J$37:$J$62)</f>
        <v>13</v>
      </c>
      <c r="D51" s="37">
        <f>RANK(I51,$I$37:$I$62)</f>
        <v>13</v>
      </c>
      <c r="E51" s="38" t="str">
        <f>IF(AND(D51=1,COUNTIFS($D$37:D51,1)=1),1,IF(AND(D51=1,COUNTIFS($D$37:D51,1)=2),2,IF(AND(D51=1,COUNTIFS($D$37:D51,1)=3),3,IF(AND(D51=1,COUNTIFS($D$37:D51,1)=4),4,IF(AND(D51=1,COUNTIFS($D$37:D51,1)=5),5,"")))))</f>
        <v/>
      </c>
      <c r="F51" s="39" t="str">
        <f>[1]Uitslagen!B63</f>
        <v>margriet oosting</v>
      </c>
      <c r="G51" s="40"/>
      <c r="H51" s="40">
        <f>IF(F51=0,"",D51)</f>
        <v>13</v>
      </c>
      <c r="I51" s="39">
        <f>[1]Uitslagen!C63</f>
        <v>82</v>
      </c>
      <c r="J51" s="41">
        <f>[1]Uitslagen!D63</f>
        <v>82</v>
      </c>
    </row>
    <row r="52" spans="1:10">
      <c r="A52" s="34"/>
      <c r="B52" s="2"/>
      <c r="C52" s="36">
        <f>RANK(J52,$J$37:$J$62)</f>
        <v>16</v>
      </c>
      <c r="D52" s="37">
        <f>RANK(I52,$I$37:$I$62)</f>
        <v>16</v>
      </c>
      <c r="E52" s="38" t="str">
        <f>IF(AND(D52=1,COUNTIFS($D$37:D52,1)=1),1,IF(AND(D52=1,COUNTIFS($D$37:D52,1)=2),2,IF(AND(D52=1,COUNTIFS($D$37:D52,1)=3),3,IF(AND(D52=1,COUNTIFS($D$37:D52,1)=4),4,IF(AND(D52=1,COUNTIFS($D$37:D52,1)=5),5,"")))))</f>
        <v/>
      </c>
      <c r="F52" s="39" t="str">
        <f>[1]Uitslagen!B75</f>
        <v>frans scheepers</v>
      </c>
      <c r="G52" s="40"/>
      <c r="H52" s="40">
        <f>IF(F52=0,"",D52)</f>
        <v>16</v>
      </c>
      <c r="I52" s="39">
        <f>[1]Uitslagen!C75</f>
        <v>57</v>
      </c>
      <c r="J52" s="41">
        <f>[1]Uitslagen!D75</f>
        <v>57</v>
      </c>
    </row>
    <row r="53" spans="1:10" ht="10.5" customHeight="1">
      <c r="A53" s="34"/>
      <c r="B53" s="2"/>
      <c r="C53" s="36">
        <f>RANK(J53,$J$37:$J$62)</f>
        <v>17</v>
      </c>
      <c r="D53" s="37">
        <f>RANK(I53,$I$37:$I$62)</f>
        <v>17</v>
      </c>
      <c r="E53" s="38" t="str">
        <f>IF(AND(D53=1,COUNTIFS($D$37:D53,1)=1),1,IF(AND(D53=1,COUNTIFS($D$37:D53,1)=2),2,IF(AND(D53=1,COUNTIFS($D$37:D53,1)=3),3,IF(AND(D53=1,COUNTIFS($D$37:D53,1)=4),4,IF(AND(D53=1,COUNTIFS($D$37:D53,1)=5),5,"")))))</f>
        <v/>
      </c>
      <c r="F53" s="39" t="str">
        <f>[1]Uitslagen!B55</f>
        <v>dick ardaseer</v>
      </c>
      <c r="G53" s="40"/>
      <c r="H53" s="40">
        <f>IF(F53=0,"",D53)</f>
        <v>17</v>
      </c>
      <c r="I53" s="39">
        <f>[1]Uitslagen!C55</f>
        <v>52</v>
      </c>
      <c r="J53" s="41">
        <f>[1]Uitslagen!D55</f>
        <v>52</v>
      </c>
    </row>
    <row r="54" spans="1:10">
      <c r="A54" s="34"/>
      <c r="B54" s="2"/>
      <c r="C54" s="36">
        <f>RANK(J54,$J$37:$J$62)</f>
        <v>17</v>
      </c>
      <c r="D54" s="37">
        <f>RANK(I54,$I$37:$I$62)</f>
        <v>17</v>
      </c>
      <c r="E54" s="38" t="str">
        <f>IF(AND(D54=1,COUNTIFS($D$37:D54,1)=1),1,IF(AND(D54=1,COUNTIFS($D$37:D54,1)=2),2,IF(AND(D54=1,COUNTIFS($D$37:D54,1)=3),3,IF(AND(D54=1,COUNTIFS($D$37:D54,1)=4),4,IF(AND(D54=1,COUNTIFS($D$37:D54,1)=5),5,"")))))</f>
        <v/>
      </c>
      <c r="F54" s="39" t="str">
        <f>[1]Uitslagen!B70</f>
        <v>marcel kaan</v>
      </c>
      <c r="G54" s="40"/>
      <c r="H54" s="40">
        <f>IF(F54=0,"",D54)</f>
        <v>17</v>
      </c>
      <c r="I54" s="39">
        <f>[1]Uitslagen!C70</f>
        <v>52</v>
      </c>
      <c r="J54" s="41">
        <f>[1]Uitslagen!D70</f>
        <v>52</v>
      </c>
    </row>
    <row r="55" spans="1:10">
      <c r="A55" s="34"/>
      <c r="B55" s="2"/>
      <c r="C55" s="36">
        <f>RANK(J55,$J$37:$J$62)</f>
        <v>19</v>
      </c>
      <c r="D55" s="37">
        <f>RANK(I55,$I$37:$I$62)</f>
        <v>19</v>
      </c>
      <c r="E55" s="38" t="str">
        <f>IF(AND(D55=1,COUNTIFS($D$37:D55,1)=1),1,IF(AND(D55=1,COUNTIFS($D$37:D55,1)=2),2,IF(AND(D55=1,COUNTIFS($D$37:D55,1)=3),3,IF(AND(D55=1,COUNTIFS($D$37:D55,1)=4),4,IF(AND(D55=1,COUNTIFS($D$37:D55,1)=5),5,"")))))</f>
        <v/>
      </c>
      <c r="F55" s="39" t="str">
        <f>[1]Uitslagen!B76</f>
        <v>fred verschoor</v>
      </c>
      <c r="G55" s="40"/>
      <c r="H55" s="40">
        <f>IF(F55=0,"",D55)</f>
        <v>19</v>
      </c>
      <c r="I55" s="39">
        <f>[1]Uitslagen!C76</f>
        <v>32</v>
      </c>
      <c r="J55" s="41">
        <f>[1]Uitslagen!D76</f>
        <v>32</v>
      </c>
    </row>
    <row r="56" spans="1:10">
      <c r="A56" s="34"/>
      <c r="B56" s="2"/>
      <c r="C56" s="36">
        <f>RANK(J56,$J$37:$J$62)</f>
        <v>19</v>
      </c>
      <c r="D56" s="37">
        <f>RANK(I56,$I$37:$I$62)</f>
        <v>19</v>
      </c>
      <c r="E56" s="38" t="str">
        <f>IF(AND(D56=1,COUNTIFS($D$37:D56,1)=1),1,IF(AND(D56=1,COUNTIFS($D$37:D56,1)=2),2,IF(AND(D56=1,COUNTIFS($D$37:D56,1)=3),3,IF(AND(D56=1,COUNTIFS($D$37:D56,1)=4),4,IF(AND(D56=1,COUNTIFS($D$37:D56,1)=5),5,"")))))</f>
        <v/>
      </c>
      <c r="F56" s="39" t="str">
        <f>[1]Uitslagen!B60</f>
        <v>bep van kins</v>
      </c>
      <c r="G56" s="40"/>
      <c r="H56" s="40">
        <f>IF(F56=0,"",D56)</f>
        <v>19</v>
      </c>
      <c r="I56" s="39">
        <f>[1]Uitslagen!C60</f>
        <v>32</v>
      </c>
      <c r="J56" s="41">
        <f>[1]Uitslagen!D60</f>
        <v>32</v>
      </c>
    </row>
    <row r="57" spans="1:10">
      <c r="A57" s="34"/>
      <c r="B57" s="2"/>
      <c r="C57" s="36">
        <f>RANK(J57,$J$37:$J$62)</f>
        <v>19</v>
      </c>
      <c r="D57" s="37">
        <f>RANK(I57,$I$37:$I$62)</f>
        <v>19</v>
      </c>
      <c r="E57" s="38" t="str">
        <f>IF(AND(D57=1,COUNTIFS($D$37:D57,1)=1),1,IF(AND(D57=1,COUNTIFS($D$37:D57,1)=2),2,IF(AND(D57=1,COUNTIFS($D$37:D57,1)=3),3,IF(AND(D57=1,COUNTIFS($D$37:D57,1)=4),4,IF(AND(D57=1,COUNTIFS($D$37:D57,1)=5),5,"")))))</f>
        <v/>
      </c>
      <c r="F57" s="39" t="str">
        <f>[1]Uitslagen!B54</f>
        <v>ben dekker</v>
      </c>
      <c r="G57" s="40"/>
      <c r="H57" s="40">
        <f>IF(F57=0,"",D57)</f>
        <v>19</v>
      </c>
      <c r="I57" s="39">
        <f>[1]Uitslagen!C54</f>
        <v>32</v>
      </c>
      <c r="J57" s="41">
        <f>[1]Uitslagen!D54</f>
        <v>32</v>
      </c>
    </row>
    <row r="58" spans="1:10">
      <c r="A58" s="34"/>
      <c r="B58" s="2"/>
      <c r="C58" s="36">
        <f>RANK(J58,$J$37:$J$62)</f>
        <v>19</v>
      </c>
      <c r="D58" s="37">
        <f>RANK(I58,$I$37:$I$62)</f>
        <v>19</v>
      </c>
      <c r="E58" s="38" t="str">
        <f>IF(AND(D58=1,COUNTIFS($D$37:D58,1)=1),1,IF(AND(D58=1,COUNTIFS($D$37:D58,1)=2),2,IF(AND(D58=1,COUNTIFS($D$37:D58,1)=3),3,IF(AND(D58=1,COUNTIFS($D$37:D58,1)=4),4,IF(AND(D58=1,COUNTIFS($D$37:D58,1)=5),5,"")))))</f>
        <v/>
      </c>
      <c r="F58" s="39" t="str">
        <f>[1]Uitslagen!B61</f>
        <v>spr van kins</v>
      </c>
      <c r="G58" s="40"/>
      <c r="H58" s="40">
        <f>IF(F58=0,"",D58)</f>
        <v>19</v>
      </c>
      <c r="I58" s="39">
        <f>[1]Uitslagen!C61</f>
        <v>32</v>
      </c>
      <c r="J58" s="41">
        <f>[1]Uitslagen!D61</f>
        <v>32</v>
      </c>
    </row>
    <row r="59" spans="1:10">
      <c r="A59" s="34"/>
      <c r="B59" s="2"/>
      <c r="C59" s="36">
        <f>RANK(J59,$J$37:$J$62)</f>
        <v>23</v>
      </c>
      <c r="D59" s="37">
        <f>RANK(I59,$I$37:$I$62)</f>
        <v>23</v>
      </c>
      <c r="E59" s="38" t="str">
        <f>IF(AND(D59=1,COUNTIFS($D$37:D59,1)=1),1,IF(AND(D59=1,COUNTIFS($D$37:D59,1)=2),2,IF(AND(D59=1,COUNTIFS($D$37:D59,1)=3),3,IF(AND(D59=1,COUNTIFS($D$37:D59,1)=4),4,IF(AND(D59=1,COUNTIFS($D$37:D59,1)=5),5,"")))))</f>
        <v/>
      </c>
      <c r="F59" s="39" t="str">
        <f>[1]Uitslagen!B74</f>
        <v>wout pronk</v>
      </c>
      <c r="G59" s="40"/>
      <c r="H59" s="40">
        <f>IF(F59=0,"",D59)</f>
        <v>23</v>
      </c>
      <c r="I59" s="39">
        <f>[1]Uitslagen!C74</f>
        <v>12</v>
      </c>
      <c r="J59" s="41">
        <f>[1]Uitslagen!D74</f>
        <v>12</v>
      </c>
    </row>
    <row r="60" spans="1:10">
      <c r="A60" s="34"/>
      <c r="B60" s="2"/>
      <c r="C60" s="36">
        <f>RANK(J60,$J$37:$J$62)</f>
        <v>23</v>
      </c>
      <c r="D60" s="37">
        <f>RANK(I60,$I$37:$I$62)</f>
        <v>23</v>
      </c>
      <c r="E60" s="38" t="str">
        <f>IF(AND(D60=1,COUNTIFS($D$37:D60,1)=1),1,IF(AND(D60=1,COUNTIFS($D$37:D60,1)=2),2,IF(AND(D60=1,COUNTIFS($D$37:D60,1)=3),3,IF(AND(D60=1,COUNTIFS($D$37:D60,1)=4),4,IF(AND(D60=1,COUNTIFS($D$37:D60,1)=5),5,"")))))</f>
        <v/>
      </c>
      <c r="F60" s="39" t="str">
        <f>[1]Uitslagen!B73</f>
        <v>dennis pronk</v>
      </c>
      <c r="G60" s="40"/>
      <c r="H60" s="40">
        <f>IF(F60=0,"",D60)</f>
        <v>23</v>
      </c>
      <c r="I60" s="39">
        <f>[1]Uitslagen!C73</f>
        <v>12</v>
      </c>
      <c r="J60" s="41">
        <f>[1]Uitslagen!D73</f>
        <v>12</v>
      </c>
    </row>
    <row r="61" spans="1:10">
      <c r="A61" s="34"/>
      <c r="B61" s="2"/>
      <c r="C61" s="36">
        <f>RANK(J61,$J$37:$J$62)</f>
        <v>23</v>
      </c>
      <c r="D61" s="37">
        <f>RANK(I61,$I$37:$I$62)</f>
        <v>23</v>
      </c>
      <c r="E61" s="38" t="str">
        <f>IF(AND(D61=1,COUNTIFS($D$37:D61,1)=1),1,IF(AND(D61=1,COUNTIFS($D$37:D61,1)=2),2,IF(AND(D61=1,COUNTIFS($D$37:D61,1)=3),3,IF(AND(D61=1,COUNTIFS($D$37:D61,1)=4),4,IF(AND(D61=1,COUNTIFS($D$37:D61,1)=5),5,"")))))</f>
        <v/>
      </c>
      <c r="F61" s="39" t="str">
        <f>[1]Uitslagen!B72</f>
        <v>arie de jong</v>
      </c>
      <c r="G61" s="40"/>
      <c r="H61" s="40">
        <f>IF(F61=0,"",D61)</f>
        <v>23</v>
      </c>
      <c r="I61" s="39">
        <f>[1]Uitslagen!C72</f>
        <v>12</v>
      </c>
      <c r="J61" s="41">
        <f>[1]Uitslagen!D72</f>
        <v>12</v>
      </c>
    </row>
    <row r="62" spans="1:10">
      <c r="C62" s="42">
        <f>RANK(J62,$J$37:$J$62)</f>
        <v>26</v>
      </c>
      <c r="D62" s="43">
        <f>RANK(I62,$I$37:$I$62)</f>
        <v>26</v>
      </c>
      <c r="E62" s="44" t="str">
        <f>IF(AND(D62=1,COUNTIFS($D$37:D62,1)=1),1,IF(AND(D62=1,COUNTIFS($D$37:D62,1)=2),2,IF(AND(D62=1,COUNTIFS($D$37:D62,1)=3),3,IF(AND(D62=1,COUNTIFS($D$37:D62,1)=4),4,IF(AND(D62=1,COUNTIFS($D$37:D62,1)=5),5,"")))))</f>
        <v/>
      </c>
      <c r="F62" s="45">
        <f>[1]Uitslagen!B140</f>
        <v>0</v>
      </c>
      <c r="G62" s="46"/>
      <c r="H62" s="46" t="str">
        <f t="shared" ref="H62" si="1">IF(F62=0,"",D62)</f>
        <v/>
      </c>
      <c r="I62" s="45">
        <f>[1]Uitslagen!C140</f>
        <v>0</v>
      </c>
      <c r="J62" s="47">
        <f>[1]Uitslagen!D140</f>
        <v>0</v>
      </c>
    </row>
  </sheetData>
  <sortState ref="C37:J110">
    <sortCondition ref="C37"/>
  </sortState>
  <mergeCells count="18">
    <mergeCell ref="A2:A35"/>
    <mergeCell ref="B6:C6"/>
    <mergeCell ref="B21:C21"/>
    <mergeCell ref="B22:C22"/>
    <mergeCell ref="B23:C23"/>
    <mergeCell ref="I26:J26"/>
    <mergeCell ref="I27:J27"/>
    <mergeCell ref="I28:J28"/>
    <mergeCell ref="I29:J29"/>
    <mergeCell ref="I30:J30"/>
    <mergeCell ref="I32:J32"/>
    <mergeCell ref="H36:I36"/>
    <mergeCell ref="A37:A61"/>
    <mergeCell ref="B5:C5"/>
    <mergeCell ref="I33:J33"/>
    <mergeCell ref="B2:C2"/>
    <mergeCell ref="B3:C3"/>
    <mergeCell ref="I34:J3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2020-10-05T17:50:16Z</dcterms:created>
  <dcterms:modified xsi:type="dcterms:W3CDTF">2020-10-05T17:58:57Z</dcterms:modified>
</cp:coreProperties>
</file>