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2020 poules\2020\giro 2020\draaiprogamma site\draaiprogramma\uitslagen\"/>
    </mc:Choice>
  </mc:AlternateContent>
  <bookViews>
    <workbookView xWindow="120" yWindow="103" windowWidth="19020" windowHeight="11897"/>
  </bookViews>
  <sheets>
    <sheet name="Blad1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J59" i="1" l="1"/>
  <c r="I59" i="1"/>
  <c r="F59" i="1"/>
  <c r="H59" i="1" s="1"/>
  <c r="J57" i="1"/>
  <c r="I57" i="1"/>
  <c r="F57" i="1"/>
  <c r="J58" i="1"/>
  <c r="I58" i="1"/>
  <c r="F58" i="1"/>
  <c r="J55" i="1"/>
  <c r="I55" i="1"/>
  <c r="F55" i="1"/>
  <c r="J52" i="1"/>
  <c r="I52" i="1"/>
  <c r="F52" i="1"/>
  <c r="J53" i="1"/>
  <c r="I53" i="1"/>
  <c r="F53" i="1"/>
  <c r="J48" i="1"/>
  <c r="I48" i="1"/>
  <c r="F48" i="1"/>
  <c r="J46" i="1"/>
  <c r="I46" i="1"/>
  <c r="F46" i="1"/>
  <c r="J54" i="1"/>
  <c r="I54" i="1"/>
  <c r="F54" i="1"/>
  <c r="J51" i="1"/>
  <c r="I51" i="1"/>
  <c r="F51" i="1"/>
  <c r="J47" i="1"/>
  <c r="I47" i="1"/>
  <c r="F47" i="1"/>
  <c r="J49" i="1"/>
  <c r="I49" i="1"/>
  <c r="F49" i="1"/>
  <c r="J56" i="1"/>
  <c r="I56" i="1"/>
  <c r="F56" i="1"/>
  <c r="J50" i="1"/>
  <c r="I50" i="1"/>
  <c r="F50" i="1"/>
  <c r="J45" i="1"/>
  <c r="I45" i="1"/>
  <c r="F45" i="1"/>
  <c r="J41" i="1"/>
  <c r="I41" i="1"/>
  <c r="F41" i="1"/>
  <c r="J44" i="1"/>
  <c r="I44" i="1"/>
  <c r="F44" i="1"/>
  <c r="J43" i="1"/>
  <c r="I43" i="1"/>
  <c r="F43" i="1"/>
  <c r="J38" i="1"/>
  <c r="I38" i="1"/>
  <c r="F38" i="1"/>
  <c r="J42" i="1"/>
  <c r="I42" i="1"/>
  <c r="F42" i="1"/>
  <c r="J40" i="1"/>
  <c r="I40" i="1"/>
  <c r="F40" i="1"/>
  <c r="J37" i="1"/>
  <c r="I37" i="1"/>
  <c r="F37" i="1"/>
  <c r="J39" i="1"/>
  <c r="I39" i="1"/>
  <c r="F39" i="1"/>
  <c r="J36" i="1"/>
  <c r="I36" i="1"/>
  <c r="F36" i="1"/>
  <c r="J35" i="1"/>
  <c r="I35" i="1"/>
  <c r="F35" i="1"/>
  <c r="J34" i="1"/>
  <c r="I34" i="1"/>
  <c r="F34" i="1"/>
  <c r="I31" i="1"/>
  <c r="I30" i="1"/>
  <c r="I29" i="1"/>
  <c r="I27" i="1"/>
  <c r="F27" i="1"/>
  <c r="I26" i="1"/>
  <c r="F26" i="1"/>
  <c r="I25" i="1"/>
  <c r="F25" i="1"/>
  <c r="I24" i="1"/>
  <c r="F24" i="1"/>
  <c r="I23" i="1"/>
  <c r="F23" i="1"/>
  <c r="F3" i="1"/>
  <c r="F2" i="1"/>
  <c r="A2" i="1"/>
  <c r="C44" i="1" l="1"/>
  <c r="C50" i="1"/>
  <c r="D39" i="1"/>
  <c r="H39" i="1" s="1"/>
  <c r="D42" i="1"/>
  <c r="D46" i="1"/>
  <c r="H46" i="1" s="1"/>
  <c r="C35" i="1"/>
  <c r="D49" i="1"/>
  <c r="D55" i="1"/>
  <c r="H55" i="1" s="1"/>
  <c r="D41" i="1"/>
  <c r="H41" i="1" s="1"/>
  <c r="D48" i="1"/>
  <c r="H48" i="1" s="1"/>
  <c r="D36" i="1"/>
  <c r="C39" i="1"/>
  <c r="C41" i="1"/>
  <c r="C56" i="1"/>
  <c r="C48" i="1"/>
  <c r="H49" i="1"/>
  <c r="D52" i="1"/>
  <c r="C42" i="1"/>
  <c r="D51" i="1"/>
  <c r="H51" i="1" s="1"/>
  <c r="C55" i="1"/>
  <c r="C38" i="1"/>
  <c r="D47" i="1"/>
  <c r="C58" i="1"/>
  <c r="C37" i="1"/>
  <c r="H42" i="1"/>
  <c r="D45" i="1"/>
  <c r="D56" i="1"/>
  <c r="C54" i="1"/>
  <c r="C53" i="1"/>
  <c r="C46" i="1"/>
  <c r="D57" i="1"/>
  <c r="C36" i="1"/>
  <c r="C45" i="1"/>
  <c r="C52" i="1"/>
  <c r="D43" i="1"/>
  <c r="D40" i="1"/>
  <c r="C40" i="1"/>
  <c r="C49" i="1"/>
  <c r="D38" i="1"/>
  <c r="C47" i="1"/>
  <c r="D58" i="1"/>
  <c r="C59" i="1"/>
  <c r="D37" i="1"/>
  <c r="D50" i="1"/>
  <c r="D53" i="1"/>
  <c r="H53" i="1" s="1"/>
  <c r="D59" i="1"/>
  <c r="D35" i="1"/>
  <c r="H35" i="1" s="1"/>
  <c r="C51" i="1"/>
  <c r="D54" i="1"/>
  <c r="H54" i="1" s="1"/>
  <c r="C57" i="1"/>
  <c r="C34" i="1"/>
  <c r="C43" i="1"/>
  <c r="D44" i="1"/>
  <c r="D34" i="1"/>
  <c r="E42" i="1" l="1"/>
  <c r="E40" i="1"/>
  <c r="H40" i="1"/>
  <c r="E36" i="1"/>
  <c r="H36" i="1"/>
  <c r="H38" i="1"/>
  <c r="E38" i="1"/>
  <c r="H34" i="1"/>
  <c r="E49" i="1"/>
  <c r="E52" i="1"/>
  <c r="H52" i="1"/>
  <c r="E44" i="1"/>
  <c r="H44" i="1"/>
  <c r="E50" i="1"/>
  <c r="E45" i="1"/>
  <c r="E56" i="1"/>
  <c r="H56" i="1"/>
  <c r="E34" i="1"/>
  <c r="E23" i="1"/>
  <c r="E54" i="1"/>
  <c r="E37" i="1"/>
  <c r="H50" i="1"/>
  <c r="E57" i="1"/>
  <c r="E48" i="1"/>
  <c r="E39" i="1"/>
  <c r="E55" i="1"/>
  <c r="E53" i="1"/>
  <c r="E35" i="1"/>
  <c r="E58" i="1"/>
  <c r="H58" i="1"/>
  <c r="E43" i="1"/>
  <c r="H43" i="1"/>
  <c r="H57" i="1"/>
  <c r="H47" i="1"/>
  <c r="E47" i="1"/>
  <c r="E51" i="1"/>
  <c r="E41" i="1"/>
  <c r="E59" i="1"/>
  <c r="H37" i="1"/>
  <c r="H45" i="1"/>
  <c r="E46" i="1"/>
  <c r="B20" i="1" l="1"/>
  <c r="B18" i="1"/>
  <c r="B5" i="1"/>
  <c r="F5" i="1" s="1"/>
  <c r="B19" i="1"/>
  <c r="B17" i="1"/>
  <c r="I17" i="1" l="1"/>
  <c r="J17" i="1"/>
  <c r="F17" i="1"/>
  <c r="I19" i="1"/>
  <c r="F19" i="1"/>
  <c r="J19" i="1"/>
  <c r="J5" i="1"/>
  <c r="I5" i="1"/>
  <c r="J18" i="1"/>
  <c r="I18" i="1"/>
  <c r="F18" i="1"/>
  <c r="J20" i="1"/>
  <c r="I20" i="1"/>
  <c r="F20" i="1"/>
</calcChain>
</file>

<file path=xl/sharedStrings.xml><?xml version="1.0" encoding="utf-8"?>
<sst xmlns="http://schemas.openxmlformats.org/spreadsheetml/2006/main" count="17" uniqueCount="16">
  <si>
    <t>hulpkolom</t>
  </si>
  <si>
    <t>Etappe:</t>
  </si>
  <si>
    <t>dagwinnaars</t>
  </si>
  <si>
    <t>Datum:</t>
  </si>
  <si>
    <t>aantal</t>
  </si>
  <si>
    <t>Uitslag etappe:</t>
  </si>
  <si>
    <t>Leider algemeen klassement</t>
  </si>
  <si>
    <t>Leider puntenklassement</t>
  </si>
  <si>
    <t>Leider bergklassement</t>
  </si>
  <si>
    <t>rang</t>
  </si>
  <si>
    <t>Plaats</t>
  </si>
  <si>
    <t>dag</t>
  </si>
  <si>
    <t>Naam</t>
  </si>
  <si>
    <t>Dagscore</t>
  </si>
  <si>
    <t>Totaalscore</t>
  </si>
  <si>
    <t xml:space="preserve">Tourtoto Rijksvastgoedbedrijf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</si>
</sst>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20"/>
      <name val="Engravers MT"/>
      <family val="1"/>
    </font>
    <font>
      <b/>
      <sz val="8"/>
      <name val="Arial"/>
      <family val="2"/>
    </font>
    <font>
      <sz val="20"/>
      <name val="Castellar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textRotation="90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15" fontId="2" fillId="0" borderId="0" xfId="0" applyNumberFormat="1" applyFont="1"/>
    <xf numFmtId="1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 applyProtection="1">
      <alignment horizontal="center"/>
    </xf>
    <xf numFmtId="0" fontId="2" fillId="0" borderId="0" xfId="0" applyFont="1" applyAlignment="1">
      <alignment horizontal="left"/>
    </xf>
    <xf numFmtId="0" fontId="2" fillId="2" borderId="0" xfId="0" applyFont="1" applyFill="1"/>
    <xf numFmtId="0" fontId="0" fillId="0" borderId="0" xfId="0" applyAlignment="1"/>
    <xf numFmtId="0" fontId="4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2" fillId="0" borderId="9" xfId="0" applyFont="1" applyBorder="1"/>
    <xf numFmtId="0" fontId="2" fillId="2" borderId="4" xfId="0" applyFont="1" applyFill="1" applyBorder="1"/>
    <xf numFmtId="0" fontId="2" fillId="2" borderId="4" xfId="0" applyFont="1" applyFill="1" applyBorder="1" applyAlignment="1" applyProtection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3" fillId="0" borderId="0" xfId="0" applyFont="1" applyFill="1" applyBorder="1" applyAlignment="1">
      <alignment horizontal="center" vertical="center" textRotation="90"/>
    </xf>
    <xf numFmtId="0" fontId="2" fillId="0" borderId="5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 applyProtection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2" borderId="3" xfId="0" applyFont="1" applyFill="1" applyBorder="1"/>
    <xf numFmtId="0" fontId="2" fillId="2" borderId="3" xfId="0" applyFont="1" applyFill="1" applyBorder="1" applyAlignment="1" applyProtection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8" xfId="0" applyFont="1" applyBorder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textRotation="90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top" textRotation="90"/>
    </xf>
    <xf numFmtId="0" fontId="0" fillId="0" borderId="0" xfId="0" applyAlignment="1">
      <alignment horizontal="center" vertical="top"/>
    </xf>
    <xf numFmtId="15" fontId="4" fillId="0" borderId="0" xfId="0" applyNumberFormat="1" applyFont="1" applyAlignment="1">
      <alignment horizontal="left"/>
    </xf>
    <xf numFmtId="0" fontId="2" fillId="0" borderId="10" xfId="0" applyFont="1" applyBorder="1"/>
  </cellXfs>
  <cellStyles count="3">
    <cellStyle name="Standaard" xfId="0" builtinId="0"/>
    <cellStyle name="Standaard 2" xfId="2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1</xdr:rowOff>
    </xdr:from>
    <xdr:to>
      <xdr:col>7</xdr:col>
      <xdr:colOff>250372</xdr:colOff>
      <xdr:row>20</xdr:row>
      <xdr:rowOff>88001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071" y="881744"/>
          <a:ext cx="3075215" cy="21454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poules/2020/giro%202020/draaiprogamma%20site/draaiprogramma/giro%20toto%20rgd%202020v2.0%20201307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nners"/>
      <sheetName val="deelnemers"/>
      <sheetName val="Uitslagen"/>
      <sheetName val="publ 1"/>
      <sheetName val="publ 2"/>
      <sheetName val="publ 3"/>
      <sheetName val="publ 4"/>
      <sheetName val="publ 5"/>
      <sheetName val="publ 6"/>
      <sheetName val="publ 7"/>
      <sheetName val="publ 8"/>
      <sheetName val="publ 9"/>
      <sheetName val="publ 10"/>
      <sheetName val="publ 11"/>
      <sheetName val="publ 12"/>
      <sheetName val="publ 13"/>
      <sheetName val="publ 14"/>
      <sheetName val="publ 15"/>
      <sheetName val="publ 16"/>
      <sheetName val="publ 17"/>
      <sheetName val="publ 18"/>
      <sheetName val="publ 19"/>
      <sheetName val="publ 20"/>
      <sheetName val="publ 21"/>
      <sheetName val="publ eind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Blad1"/>
    </sheetNames>
    <sheetDataSet>
      <sheetData sheetId="0"/>
      <sheetData sheetId="1"/>
      <sheetData sheetId="2">
        <row r="2">
          <cell r="B2" t="str">
            <v>GIRO 2020</v>
          </cell>
        </row>
        <row r="3">
          <cell r="AC3">
            <v>44121</v>
          </cell>
        </row>
        <row r="5">
          <cell r="AC5">
            <v>14</v>
          </cell>
        </row>
        <row r="7">
          <cell r="AC7" t="str">
            <v>f ganna</v>
          </cell>
        </row>
        <row r="8">
          <cell r="AC8" t="str">
            <v>r dennis</v>
          </cell>
        </row>
        <row r="9">
          <cell r="AC9" t="str">
            <v>b mcnulty</v>
          </cell>
        </row>
        <row r="10">
          <cell r="AC10" t="str">
            <v>t de gendt</v>
          </cell>
        </row>
        <row r="11">
          <cell r="AC11" t="str">
            <v>j cerny</v>
          </cell>
        </row>
        <row r="12">
          <cell r="AC12" t="str">
            <v>j almeida</v>
          </cell>
        </row>
        <row r="13">
          <cell r="AC13" t="str">
            <v>t kangert</v>
          </cell>
        </row>
        <row r="14">
          <cell r="AC14" t="str">
            <v>j castroviejo</v>
          </cell>
        </row>
        <row r="15">
          <cell r="AC15" t="str">
            <v>w kelderman</v>
          </cell>
        </row>
        <row r="16">
          <cell r="AC16" t="str">
            <v>j tratnik</v>
          </cell>
        </row>
        <row r="18">
          <cell r="AC18" t="str">
            <v>j almeida</v>
          </cell>
        </row>
        <row r="29">
          <cell r="AC29" t="str">
            <v>a demare</v>
          </cell>
        </row>
        <row r="40">
          <cell r="AC40" t="str">
            <v>r guerreiro</v>
          </cell>
        </row>
        <row r="52">
          <cell r="B52" t="str">
            <v>willem v neck</v>
          </cell>
          <cell r="AC52">
            <v>96</v>
          </cell>
          <cell r="AD52">
            <v>1274</v>
          </cell>
        </row>
        <row r="53">
          <cell r="B53" t="str">
            <v>louis v d heijden</v>
          </cell>
          <cell r="AC53">
            <v>96</v>
          </cell>
          <cell r="AD53">
            <v>1264</v>
          </cell>
        </row>
        <row r="54">
          <cell r="B54" t="str">
            <v>ben dekker</v>
          </cell>
          <cell r="AC54">
            <v>51</v>
          </cell>
          <cell r="AD54">
            <v>991</v>
          </cell>
        </row>
        <row r="55">
          <cell r="B55" t="str">
            <v>dick ardaseer</v>
          </cell>
          <cell r="AC55">
            <v>60</v>
          </cell>
          <cell r="AD55">
            <v>1029</v>
          </cell>
        </row>
        <row r="56">
          <cell r="B56" t="str">
            <v>rvb ardaseer</v>
          </cell>
          <cell r="AC56">
            <v>91</v>
          </cell>
          <cell r="AD56">
            <v>1147</v>
          </cell>
        </row>
        <row r="57">
          <cell r="B57" t="str">
            <v>alg van kins</v>
          </cell>
          <cell r="AC57">
            <v>88</v>
          </cell>
          <cell r="AD57">
            <v>807</v>
          </cell>
        </row>
        <row r="58">
          <cell r="B58" t="str">
            <v>cor slobbe</v>
          </cell>
          <cell r="AC58">
            <v>69</v>
          </cell>
          <cell r="AD58">
            <v>789</v>
          </cell>
        </row>
        <row r="59">
          <cell r="B59" t="str">
            <v>piet van kins</v>
          </cell>
          <cell r="AC59">
            <v>96</v>
          </cell>
          <cell r="AD59">
            <v>1292</v>
          </cell>
        </row>
        <row r="60">
          <cell r="B60" t="str">
            <v>bep van kins</v>
          </cell>
          <cell r="AC60">
            <v>29</v>
          </cell>
          <cell r="AD60">
            <v>1104</v>
          </cell>
        </row>
        <row r="61">
          <cell r="B61" t="str">
            <v>spr van kins</v>
          </cell>
          <cell r="AC61">
            <v>10</v>
          </cell>
          <cell r="AD61">
            <v>813</v>
          </cell>
        </row>
        <row r="62">
          <cell r="B62" t="str">
            <v>rene lek</v>
          </cell>
          <cell r="AC62">
            <v>112</v>
          </cell>
          <cell r="AD62">
            <v>980</v>
          </cell>
        </row>
        <row r="63">
          <cell r="B63" t="str">
            <v>margriet oosting</v>
          </cell>
          <cell r="AC63">
            <v>76</v>
          </cell>
          <cell r="AD63">
            <v>498</v>
          </cell>
        </row>
        <row r="64">
          <cell r="B64" t="str">
            <v>frank groeneveld</v>
          </cell>
          <cell r="AC64">
            <v>121</v>
          </cell>
          <cell r="AD64">
            <v>1182</v>
          </cell>
        </row>
        <row r="65">
          <cell r="B65" t="str">
            <v>henk klein heerenbrink</v>
          </cell>
          <cell r="AC65">
            <v>96</v>
          </cell>
          <cell r="AD65">
            <v>1294</v>
          </cell>
        </row>
        <row r="66">
          <cell r="B66" t="str">
            <v>yvonne klein heerenbrink</v>
          </cell>
          <cell r="AC66">
            <v>96</v>
          </cell>
          <cell r="AD66">
            <v>1316</v>
          </cell>
        </row>
        <row r="67">
          <cell r="B67" t="str">
            <v>trees nicolai</v>
          </cell>
          <cell r="AC67">
            <v>99</v>
          </cell>
          <cell r="AD67">
            <v>1427</v>
          </cell>
        </row>
        <row r="68">
          <cell r="B68" t="str">
            <v>mark v d horn</v>
          </cell>
          <cell r="AC68">
            <v>112</v>
          </cell>
          <cell r="AD68">
            <v>1118</v>
          </cell>
        </row>
        <row r="69">
          <cell r="B69" t="str">
            <v>wim van paassen</v>
          </cell>
          <cell r="AC69">
            <v>99</v>
          </cell>
          <cell r="AD69">
            <v>1294</v>
          </cell>
        </row>
        <row r="70">
          <cell r="B70" t="str">
            <v>marcel kaan</v>
          </cell>
          <cell r="AC70">
            <v>48</v>
          </cell>
          <cell r="AD70">
            <v>1032</v>
          </cell>
        </row>
        <row r="71">
          <cell r="B71" t="str">
            <v>jan de koning</v>
          </cell>
          <cell r="AC71">
            <v>79</v>
          </cell>
          <cell r="AD71">
            <v>1167</v>
          </cell>
        </row>
        <row r="72">
          <cell r="B72" t="str">
            <v>arie de jong</v>
          </cell>
          <cell r="AC72">
            <v>36</v>
          </cell>
          <cell r="AD72">
            <v>551</v>
          </cell>
        </row>
        <row r="73">
          <cell r="B73" t="str">
            <v>dennis pronk</v>
          </cell>
          <cell r="AC73">
            <v>26</v>
          </cell>
          <cell r="AD73">
            <v>800</v>
          </cell>
        </row>
        <row r="74">
          <cell r="B74" t="str">
            <v>wout pronk</v>
          </cell>
          <cell r="AC74">
            <v>13</v>
          </cell>
          <cell r="AD74">
            <v>898</v>
          </cell>
        </row>
        <row r="75">
          <cell r="B75" t="str">
            <v>frans scheepers</v>
          </cell>
          <cell r="AC75">
            <v>59</v>
          </cell>
          <cell r="AD75">
            <v>931</v>
          </cell>
        </row>
        <row r="76">
          <cell r="B76" t="str">
            <v>fred verschoor</v>
          </cell>
          <cell r="AC76">
            <v>53</v>
          </cell>
          <cell r="AD76">
            <v>868</v>
          </cell>
        </row>
        <row r="142">
          <cell r="B142">
            <v>0</v>
          </cell>
          <cell r="AC142">
            <v>0</v>
          </cell>
          <cell r="AD142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topLeftCell="A24" workbookViewId="0">
      <selection activeCell="C34" sqref="C34:J58"/>
    </sheetView>
  </sheetViews>
  <sheetFormatPr defaultColWidth="9.15234375" defaultRowHeight="11.6" customHeight="1" x14ac:dyDescent="0.25"/>
  <cols>
    <col min="1" max="1" width="12.69140625" style="1" bestFit="1" customWidth="1"/>
    <col min="2" max="2" width="9.15234375" style="1"/>
    <col min="3" max="3" width="5.69140625" style="1" customWidth="1"/>
    <col min="4" max="4" width="5.69140625" style="1" hidden="1" customWidth="1"/>
    <col min="5" max="5" width="10.69140625" style="1" hidden="1" customWidth="1"/>
    <col min="6" max="6" width="21.3828125" style="1" customWidth="1"/>
    <col min="7" max="8" width="3.69140625" style="4" customWidth="1"/>
    <col min="9" max="9" width="5.69140625" style="1" customWidth="1"/>
    <col min="10" max="10" width="10.3046875" style="1" customWidth="1"/>
    <col min="11" max="11" width="4.84375" style="1" customWidth="1"/>
    <col min="12" max="12" width="9.15234375" style="1"/>
    <col min="13" max="13" width="12" style="1" customWidth="1"/>
    <col min="14" max="16384" width="9.15234375" style="1"/>
  </cols>
  <sheetData>
    <row r="1" spans="1:10" ht="11.6" customHeight="1" x14ac:dyDescent="0.25">
      <c r="B1" s="2"/>
      <c r="E1" s="3" t="s">
        <v>0</v>
      </c>
    </row>
    <row r="2" spans="1:10" ht="11.6" customHeight="1" x14ac:dyDescent="0.25">
      <c r="A2" s="41" t="str">
        <f>[1]Uitslagen!B2</f>
        <v>GIRO 2020</v>
      </c>
      <c r="B2" s="42" t="s">
        <v>1</v>
      </c>
      <c r="C2" s="42"/>
      <c r="E2" s="3" t="s">
        <v>2</v>
      </c>
      <c r="F2" s="15">
        <f>[1]Uitslagen!AC5</f>
        <v>14</v>
      </c>
    </row>
    <row r="3" spans="1:10" ht="11.6" customHeight="1" x14ac:dyDescent="0.25">
      <c r="A3" s="41"/>
      <c r="B3" s="47" t="s">
        <v>3</v>
      </c>
      <c r="C3" s="47"/>
      <c r="D3" s="5"/>
      <c r="E3" s="6"/>
      <c r="F3" s="7">
        <f>[1]Uitslagen!AC3</f>
        <v>44121</v>
      </c>
      <c r="G3" s="8"/>
      <c r="H3" s="8"/>
    </row>
    <row r="4" spans="1:10" ht="11.6" customHeight="1" x14ac:dyDescent="0.25">
      <c r="A4" s="41"/>
      <c r="B4" s="2"/>
      <c r="E4" s="9"/>
    </row>
    <row r="5" spans="1:10" ht="11.6" customHeight="1" x14ac:dyDescent="0.25">
      <c r="A5" s="41"/>
      <c r="B5" s="42" t="str">
        <f>IF($E$23&gt;5,"",IF($E$23&lt;2,"Dagwinnaar","Dagwinnaar 1"))</f>
        <v>Dagwinnaar</v>
      </c>
      <c r="C5" s="42"/>
      <c r="D5" s="10"/>
      <c r="E5" s="11"/>
      <c r="F5" s="12" t="str">
        <f>IF(E23&gt;5,"Meer dan 5 dagwinnaars",IF(B5="","",INDEX($E$34:$F$59,MATCH(1,$E$34:$E$59,0),2)))</f>
        <v>frank groeneveld</v>
      </c>
      <c r="G5" s="13"/>
      <c r="H5" s="13"/>
      <c r="I5" s="1">
        <f>IF(B5="","",MAX($I$34:$I$59))</f>
        <v>121</v>
      </c>
      <c r="J5" s="1" t="str">
        <f>IF(B5="","","punten")</f>
        <v>punten</v>
      </c>
    </row>
    <row r="6" spans="1:10" ht="11.6" customHeight="1" x14ac:dyDescent="0.25">
      <c r="A6" s="41"/>
      <c r="B6" s="40"/>
      <c r="C6" s="40"/>
      <c r="D6" s="10"/>
      <c r="E6" s="11"/>
      <c r="F6" s="12"/>
      <c r="G6" s="13"/>
      <c r="H6" s="13"/>
    </row>
    <row r="7" spans="1:10" ht="11.6" customHeight="1" x14ac:dyDescent="0.25">
      <c r="A7" s="41"/>
      <c r="B7" s="40"/>
      <c r="C7" s="40"/>
      <c r="D7" s="10"/>
      <c r="E7" s="11"/>
      <c r="F7" s="12"/>
      <c r="G7" s="13"/>
      <c r="H7" s="13"/>
    </row>
    <row r="8" spans="1:10" ht="11.6" customHeight="1" x14ac:dyDescent="0.25">
      <c r="A8" s="41"/>
      <c r="B8" s="40"/>
      <c r="C8" s="40"/>
      <c r="D8" s="10"/>
      <c r="E8" s="11"/>
      <c r="F8" s="12"/>
      <c r="G8" s="13"/>
      <c r="H8" s="13"/>
    </row>
    <row r="9" spans="1:10" ht="11.6" customHeight="1" x14ac:dyDescent="0.25">
      <c r="A9" s="41"/>
      <c r="B9" s="40"/>
      <c r="C9" s="40"/>
      <c r="D9" s="10"/>
      <c r="E9" s="11"/>
      <c r="F9" s="12"/>
      <c r="G9" s="13"/>
      <c r="H9" s="13"/>
    </row>
    <row r="10" spans="1:10" ht="11.6" customHeight="1" x14ac:dyDescent="0.25">
      <c r="A10" s="41"/>
      <c r="B10" s="40"/>
      <c r="C10" s="40"/>
      <c r="D10" s="10"/>
      <c r="E10" s="11"/>
      <c r="F10" s="12"/>
      <c r="G10" s="13"/>
      <c r="H10" s="13"/>
    </row>
    <row r="11" spans="1:10" ht="11.6" customHeight="1" x14ac:dyDescent="0.25">
      <c r="A11" s="41"/>
      <c r="B11" s="40"/>
      <c r="C11" s="40"/>
      <c r="D11" s="10"/>
      <c r="E11" s="11"/>
      <c r="F11" s="12"/>
      <c r="G11" s="13"/>
      <c r="H11" s="13"/>
    </row>
    <row r="12" spans="1:10" ht="11.6" customHeight="1" x14ac:dyDescent="0.25">
      <c r="A12" s="41"/>
      <c r="B12" s="40"/>
      <c r="C12" s="40"/>
      <c r="D12" s="10"/>
      <c r="E12" s="11"/>
      <c r="F12" s="12"/>
      <c r="G12" s="13"/>
      <c r="H12" s="13"/>
    </row>
    <row r="13" spans="1:10" ht="11.6" customHeight="1" x14ac:dyDescent="0.25">
      <c r="A13" s="41"/>
      <c r="B13" s="40"/>
      <c r="C13" s="40"/>
      <c r="D13" s="10"/>
      <c r="E13" s="11"/>
      <c r="F13" s="12"/>
      <c r="G13" s="13"/>
      <c r="H13" s="13"/>
    </row>
    <row r="14" spans="1:10" ht="11.6" customHeight="1" x14ac:dyDescent="0.25">
      <c r="A14" s="41"/>
      <c r="B14" s="40"/>
      <c r="C14" s="40"/>
      <c r="D14" s="10"/>
      <c r="E14" s="11"/>
      <c r="F14" s="12"/>
      <c r="G14" s="13"/>
      <c r="H14" s="13"/>
    </row>
    <row r="15" spans="1:10" ht="11.6" customHeight="1" x14ac:dyDescent="0.25">
      <c r="A15" s="41"/>
      <c r="B15" s="40"/>
      <c r="C15" s="40"/>
      <c r="D15" s="10"/>
      <c r="E15" s="11"/>
      <c r="F15" s="12"/>
      <c r="G15" s="13"/>
      <c r="H15" s="13"/>
    </row>
    <row r="16" spans="1:10" ht="11.6" customHeight="1" x14ac:dyDescent="0.25">
      <c r="A16" s="41"/>
      <c r="B16" s="40"/>
      <c r="C16" s="40"/>
      <c r="D16" s="10"/>
      <c r="E16" s="11"/>
      <c r="F16" s="12"/>
      <c r="G16" s="13"/>
      <c r="H16" s="13"/>
    </row>
    <row r="17" spans="1:10" ht="11.6" customHeight="1" x14ac:dyDescent="0.25">
      <c r="A17" s="41"/>
      <c r="B17" s="42" t="str">
        <f>IF($E$23&gt;5,"",IF($E$23&gt;=2,"Dagwinnaar 2",""))</f>
        <v/>
      </c>
      <c r="C17" s="42"/>
      <c r="D17" s="10"/>
      <c r="E17" s="11"/>
      <c r="F17" s="12" t="str">
        <f>IF(B17="","",INDEX($E$34:$F$59,MATCH(2,$E$34:$E$59,0),2))</f>
        <v/>
      </c>
      <c r="G17" s="13"/>
      <c r="H17" s="13"/>
      <c r="I17" s="1" t="str">
        <f>IF(B17="","",MAX($I$34:$I$59))</f>
        <v/>
      </c>
      <c r="J17" s="1" t="str">
        <f t="shared" ref="J17:J20" si="0">IF(B17="","","punten")</f>
        <v/>
      </c>
    </row>
    <row r="18" spans="1:10" ht="11.6" customHeight="1" x14ac:dyDescent="0.25">
      <c r="A18" s="41"/>
      <c r="B18" s="42" t="str">
        <f>IF($E$23&gt;5,"",IF($E$23&gt;=3,"Dagwinnaar 3",""))</f>
        <v/>
      </c>
      <c r="C18" s="42"/>
      <c r="D18" s="10"/>
      <c r="E18" s="11"/>
      <c r="F18" s="12" t="str">
        <f>IF(B18="","",INDEX($E$34:$F$59,MATCH(3,$E$34:$E$59,0),2))</f>
        <v/>
      </c>
      <c r="G18" s="13"/>
      <c r="H18" s="13"/>
      <c r="I18" s="1" t="str">
        <f>IF(B18="","",MAX($I$34:$I$59))</f>
        <v/>
      </c>
      <c r="J18" s="1" t="str">
        <f t="shared" si="0"/>
        <v/>
      </c>
    </row>
    <row r="19" spans="1:10" ht="11.6" customHeight="1" x14ac:dyDescent="0.25">
      <c r="A19" s="41"/>
      <c r="B19" s="42" t="str">
        <f>IF($E$23&gt;5,"",IF($E$23&gt;=4,"Dagwinnaar 4",""))</f>
        <v/>
      </c>
      <c r="C19" s="42"/>
      <c r="D19" s="10"/>
      <c r="E19" s="11"/>
      <c r="F19" s="12" t="str">
        <f>IF(B19="","",INDEX($E$34:$F$59,MATCH(4,$E$34:$E$59,0),2))</f>
        <v/>
      </c>
      <c r="G19" s="13"/>
      <c r="H19" s="13"/>
      <c r="I19" s="1" t="str">
        <f>IF(B19="","",MAX($I$34:$I$59))</f>
        <v/>
      </c>
      <c r="J19" s="1" t="str">
        <f t="shared" si="0"/>
        <v/>
      </c>
    </row>
    <row r="20" spans="1:10" ht="11.6" customHeight="1" x14ac:dyDescent="0.25">
      <c r="A20" s="41"/>
      <c r="B20" s="42" t="str">
        <f>IF($E$23&gt;5,"",IF($E$23=5,"Dagwinnaar 5",""))</f>
        <v/>
      </c>
      <c r="C20" s="42"/>
      <c r="D20" s="10"/>
      <c r="E20" s="11"/>
      <c r="F20" s="12" t="str">
        <f>IF(B20="","",INDEX($E$34:$F$59,MATCH(5,$E$34:$E$59,0),2))</f>
        <v/>
      </c>
      <c r="G20" s="13"/>
      <c r="H20" s="13"/>
      <c r="I20" s="1" t="str">
        <f>IF(B20="","",MAX($I$34:$I$59))</f>
        <v/>
      </c>
      <c r="J20" s="1" t="str">
        <f t="shared" si="0"/>
        <v/>
      </c>
    </row>
    <row r="21" spans="1:10" ht="11.6" customHeight="1" x14ac:dyDescent="0.25">
      <c r="A21" s="41"/>
      <c r="B21" s="2"/>
      <c r="E21" s="3" t="s">
        <v>4</v>
      </c>
    </row>
    <row r="22" spans="1:10" ht="11.6" customHeight="1" x14ac:dyDescent="0.25">
      <c r="A22" s="41"/>
      <c r="B22" s="10" t="s">
        <v>5</v>
      </c>
      <c r="E22" s="3" t="s">
        <v>2</v>
      </c>
    </row>
    <row r="23" spans="1:10" ht="11.6" customHeight="1" x14ac:dyDescent="0.25">
      <c r="A23" s="41"/>
      <c r="C23" s="1">
        <v>1</v>
      </c>
      <c r="E23" s="14">
        <f>SUM(COUNTIFS(D34:D59,1))</f>
        <v>1</v>
      </c>
      <c r="F23" s="15" t="str">
        <f>[1]Uitslagen!AC7</f>
        <v>f ganna</v>
      </c>
      <c r="H23" s="4">
        <v>6</v>
      </c>
      <c r="I23" s="43" t="str">
        <f>[1]Uitslagen!AC12</f>
        <v>j almeida</v>
      </c>
      <c r="J23" s="43"/>
    </row>
    <row r="24" spans="1:10" ht="11.6" customHeight="1" x14ac:dyDescent="0.25">
      <c r="A24" s="41"/>
      <c r="B24" s="2"/>
      <c r="C24" s="1">
        <v>2</v>
      </c>
      <c r="E24" s="9"/>
      <c r="F24" s="15" t="str">
        <f>[1]Uitslagen!AC8</f>
        <v>r dennis</v>
      </c>
      <c r="H24" s="4">
        <v>7</v>
      </c>
      <c r="I24" s="43" t="str">
        <f>[1]Uitslagen!AC13</f>
        <v>t kangert</v>
      </c>
      <c r="J24" s="43"/>
    </row>
    <row r="25" spans="1:10" ht="11.6" customHeight="1" x14ac:dyDescent="0.25">
      <c r="A25" s="41"/>
      <c r="B25" s="2"/>
      <c r="C25" s="1">
        <v>3</v>
      </c>
      <c r="E25" s="9"/>
      <c r="F25" s="15" t="str">
        <f>[1]Uitslagen!AC9</f>
        <v>b mcnulty</v>
      </c>
      <c r="H25" s="4">
        <v>8</v>
      </c>
      <c r="I25" s="43" t="str">
        <f>[1]Uitslagen!AC14</f>
        <v>j castroviejo</v>
      </c>
      <c r="J25" s="43"/>
    </row>
    <row r="26" spans="1:10" ht="11.6" customHeight="1" x14ac:dyDescent="0.25">
      <c r="A26" s="41"/>
      <c r="B26" s="2"/>
      <c r="C26" s="1">
        <v>4</v>
      </c>
      <c r="E26" s="9"/>
      <c r="F26" s="15" t="str">
        <f>[1]Uitslagen!AC10</f>
        <v>t de gendt</v>
      </c>
      <c r="H26" s="4">
        <v>9</v>
      </c>
      <c r="I26" s="43" t="str">
        <f>[1]Uitslagen!AC15</f>
        <v>w kelderman</v>
      </c>
      <c r="J26" s="43"/>
    </row>
    <row r="27" spans="1:10" ht="11.6" customHeight="1" x14ac:dyDescent="0.25">
      <c r="A27" s="41"/>
      <c r="B27" s="2"/>
      <c r="C27" s="1">
        <v>5</v>
      </c>
      <c r="E27" s="9"/>
      <c r="F27" s="15" t="str">
        <f>[1]Uitslagen!AC11</f>
        <v>j cerny</v>
      </c>
      <c r="H27" s="4">
        <v>10</v>
      </c>
      <c r="I27" s="43" t="str">
        <f>[1]Uitslagen!AC16</f>
        <v>j tratnik</v>
      </c>
      <c r="J27" s="43"/>
    </row>
    <row r="28" spans="1:10" ht="11.6" customHeight="1" x14ac:dyDescent="0.25">
      <c r="A28" s="41"/>
      <c r="B28" s="2"/>
      <c r="E28" s="9"/>
      <c r="I28" s="15"/>
      <c r="J28" s="15"/>
    </row>
    <row r="29" spans="1:10" ht="11.6" customHeight="1" x14ac:dyDescent="0.25">
      <c r="A29" s="41"/>
      <c r="B29" s="2"/>
      <c r="C29" s="1" t="s">
        <v>6</v>
      </c>
      <c r="E29" s="9"/>
      <c r="I29" s="43" t="str">
        <f>[1]Uitslagen!AC18</f>
        <v>j almeida</v>
      </c>
      <c r="J29" s="43"/>
    </row>
    <row r="30" spans="1:10" ht="11.6" customHeight="1" x14ac:dyDescent="0.25">
      <c r="A30" s="41"/>
      <c r="B30" s="2"/>
      <c r="C30" s="1" t="s">
        <v>7</v>
      </c>
      <c r="E30" s="9"/>
      <c r="I30" s="43" t="str">
        <f>[1]Uitslagen!AC29</f>
        <v>a demare</v>
      </c>
      <c r="J30" s="43"/>
    </row>
    <row r="31" spans="1:10" ht="11.6" customHeight="1" x14ac:dyDescent="0.25">
      <c r="A31" s="41"/>
      <c r="B31" s="2"/>
      <c r="C31" s="1" t="s">
        <v>8</v>
      </c>
      <c r="E31" s="9"/>
      <c r="I31" s="43" t="str">
        <f>[1]Uitslagen!AC40</f>
        <v>r guerreiro</v>
      </c>
      <c r="J31" s="43"/>
    </row>
    <row r="32" spans="1:10" ht="11.6" customHeight="1" x14ac:dyDescent="0.25">
      <c r="A32" s="41"/>
      <c r="B32" s="2"/>
      <c r="D32" s="16" t="s">
        <v>9</v>
      </c>
      <c r="E32" s="3"/>
    </row>
    <row r="33" spans="1:10" ht="11.6" customHeight="1" x14ac:dyDescent="0.4">
      <c r="A33" s="17"/>
      <c r="B33" s="2"/>
      <c r="C33" s="18" t="s">
        <v>10</v>
      </c>
      <c r="D33" s="19" t="s">
        <v>11</v>
      </c>
      <c r="E33" s="20"/>
      <c r="F33" s="18" t="s">
        <v>12</v>
      </c>
      <c r="G33" s="21"/>
      <c r="H33" s="44" t="s">
        <v>13</v>
      </c>
      <c r="I33" s="44"/>
      <c r="J33" s="21" t="s">
        <v>14</v>
      </c>
    </row>
    <row r="34" spans="1:10" ht="11.6" customHeight="1" x14ac:dyDescent="0.25">
      <c r="A34" s="45" t="s">
        <v>15</v>
      </c>
      <c r="B34" s="2"/>
      <c r="C34" s="22">
        <f>RANK(J34,$J$34:$J$59)</f>
        <v>1</v>
      </c>
      <c r="D34" s="23">
        <f>RANK(I34,$I$34:$I$59)</f>
        <v>4</v>
      </c>
      <c r="E34" s="24" t="str">
        <f>IF(AND(D34=1,COUNTIFS($D$34:D34,1)=1),1,IF(AND(D34=1,COUNTIFS($D$34:D34,1)=2),2,IF(AND(D34=1,COUNTIFS($D$34:D34,1)=3),3,IF(AND(D34=1,COUNTIFS($D$34:D34,1)=4),4,IF(AND(D34=1,COUNTIFS($D$34:D34,1)=5),5,"")))))</f>
        <v/>
      </c>
      <c r="F34" s="25" t="str">
        <f>[1]Uitslagen!B67</f>
        <v>trees nicolai</v>
      </c>
      <c r="G34" s="26"/>
      <c r="H34" s="26">
        <f>IF(F34=0,"",D34)</f>
        <v>4</v>
      </c>
      <c r="I34" s="25">
        <f>[1]Uitslagen!AC67</f>
        <v>99</v>
      </c>
      <c r="J34" s="48">
        <f>[1]Uitslagen!AD67</f>
        <v>1427</v>
      </c>
    </row>
    <row r="35" spans="1:10" ht="11.6" customHeight="1" x14ac:dyDescent="0.25">
      <c r="A35" s="46"/>
      <c r="B35" s="27"/>
      <c r="C35" s="28">
        <f>RANK(J35,$J$34:$J$59)</f>
        <v>2</v>
      </c>
      <c r="D35" s="29">
        <f>RANK(I35,$I$34:$I$59)</f>
        <v>6</v>
      </c>
      <c r="E35" s="30" t="str">
        <f>IF(AND(D35=1,COUNTIFS($D$34:D35,1)=1),1,IF(AND(D35=1,COUNTIFS($D$34:D35,1)=2),2,IF(AND(D35=1,COUNTIFS($D$34:D35,1)=3),3,IF(AND(D35=1,COUNTIFS($D$34:D35,1)=4),4,IF(AND(D35=1,COUNTIFS($D$34:D35,1)=5),5,"")))))</f>
        <v/>
      </c>
      <c r="F35" s="31" t="str">
        <f>[1]Uitslagen!B66</f>
        <v>yvonne klein heerenbrink</v>
      </c>
      <c r="G35" s="32"/>
      <c r="H35" s="32">
        <f>IF(F35=0,"",D35)</f>
        <v>6</v>
      </c>
      <c r="I35" s="31">
        <f>[1]Uitslagen!AC66</f>
        <v>96</v>
      </c>
      <c r="J35" s="33">
        <f>[1]Uitslagen!AD66</f>
        <v>1316</v>
      </c>
    </row>
    <row r="36" spans="1:10" ht="11.6" customHeight="1" x14ac:dyDescent="0.25">
      <c r="A36" s="46"/>
      <c r="B36" s="2"/>
      <c r="C36" s="28">
        <f>RANK(J36,$J$34:$J$59)</f>
        <v>3</v>
      </c>
      <c r="D36" s="29">
        <f>RANK(I36,$I$34:$I$59)</f>
        <v>6</v>
      </c>
      <c r="E36" s="30" t="str">
        <f>IF(AND(D36=1,COUNTIFS($D$34:D36,1)=1),1,IF(AND(D36=1,COUNTIFS($D$34:D36,1)=2),2,IF(AND(D36=1,COUNTIFS($D$34:D36,1)=3),3,IF(AND(D36=1,COUNTIFS($D$34:D36,1)=4),4,IF(AND(D36=1,COUNTIFS($D$34:D36,1)=5),5,"")))))</f>
        <v/>
      </c>
      <c r="F36" s="31" t="str">
        <f>[1]Uitslagen!B65</f>
        <v>henk klein heerenbrink</v>
      </c>
      <c r="G36" s="32"/>
      <c r="H36" s="32">
        <f>IF(F36=0,"",D36)</f>
        <v>6</v>
      </c>
      <c r="I36" s="31">
        <f>[1]Uitslagen!AC65</f>
        <v>96</v>
      </c>
      <c r="J36" s="33">
        <f>[1]Uitslagen!AD65</f>
        <v>1294</v>
      </c>
    </row>
    <row r="37" spans="1:10" ht="11.6" customHeight="1" x14ac:dyDescent="0.25">
      <c r="A37" s="46"/>
      <c r="B37" s="2"/>
      <c r="C37" s="28">
        <f>RANK(J37,$J$34:$J$59)</f>
        <v>3</v>
      </c>
      <c r="D37" s="29">
        <f>RANK(I37,$I$34:$I$59)</f>
        <v>4</v>
      </c>
      <c r="E37" s="30" t="str">
        <f>IF(AND(D37=1,COUNTIFS($D$34:D37,1)=1),1,IF(AND(D37=1,COUNTIFS($D$34:D37,1)=2),2,IF(AND(D37=1,COUNTIFS($D$34:D37,1)=3),3,IF(AND(D37=1,COUNTIFS($D$34:D37,1)=4),4,IF(AND(D37=1,COUNTIFS($D$34:D37,1)=5),5,"")))))</f>
        <v/>
      </c>
      <c r="F37" s="31" t="str">
        <f>[1]Uitslagen!B69</f>
        <v>wim van paassen</v>
      </c>
      <c r="G37" s="32"/>
      <c r="H37" s="32">
        <f>IF(F37=0,"",D37)</f>
        <v>4</v>
      </c>
      <c r="I37" s="31">
        <f>[1]Uitslagen!AC69</f>
        <v>99</v>
      </c>
      <c r="J37" s="33">
        <f>[1]Uitslagen!AD69</f>
        <v>1294</v>
      </c>
    </row>
    <row r="38" spans="1:10" ht="11.6" customHeight="1" x14ac:dyDescent="0.25">
      <c r="A38" s="46"/>
      <c r="B38" s="2"/>
      <c r="C38" s="28">
        <f>RANK(J38,$J$34:$J$59)</f>
        <v>5</v>
      </c>
      <c r="D38" s="29">
        <f>RANK(I38,$I$34:$I$59)</f>
        <v>6</v>
      </c>
      <c r="E38" s="30" t="str">
        <f>IF(AND(D38=1,COUNTIFS($D$34:D38,1)=1),1,IF(AND(D38=1,COUNTIFS($D$34:D38,1)=2),2,IF(AND(D38=1,COUNTIFS($D$34:D38,1)=3),3,IF(AND(D38=1,COUNTIFS($D$34:D38,1)=4),4,IF(AND(D38=1,COUNTIFS($D$34:D38,1)=5),5,"")))))</f>
        <v/>
      </c>
      <c r="F38" s="31" t="str">
        <f>[1]Uitslagen!B59</f>
        <v>piet van kins</v>
      </c>
      <c r="G38" s="32"/>
      <c r="H38" s="32">
        <f>IF(F38=0,"",D38)</f>
        <v>6</v>
      </c>
      <c r="I38" s="31">
        <f>[1]Uitslagen!AC59</f>
        <v>96</v>
      </c>
      <c r="J38" s="33">
        <f>[1]Uitslagen!AD59</f>
        <v>1292</v>
      </c>
    </row>
    <row r="39" spans="1:10" ht="11.6" customHeight="1" x14ac:dyDescent="0.25">
      <c r="A39" s="46"/>
      <c r="B39" s="2"/>
      <c r="C39" s="28">
        <f>RANK(J39,$J$34:$J$59)</f>
        <v>6</v>
      </c>
      <c r="D39" s="29">
        <f>RANK(I39,$I$34:$I$59)</f>
        <v>6</v>
      </c>
      <c r="E39" s="30" t="str">
        <f>IF(AND(D39=1,COUNTIFS($D$34:D39,1)=1),1,IF(AND(D39=1,COUNTIFS($D$34:D39,1)=2),2,IF(AND(D39=1,COUNTIFS($D$34:D39,1)=3),3,IF(AND(D39=1,COUNTIFS($D$34:D39,1)=4),4,IF(AND(D39=1,COUNTIFS($D$34:D39,1)=5),5,"")))))</f>
        <v/>
      </c>
      <c r="F39" s="31" t="str">
        <f>[1]Uitslagen!B52</f>
        <v>willem v neck</v>
      </c>
      <c r="G39" s="32"/>
      <c r="H39" s="32">
        <f>IF(F39=0,"",D39)</f>
        <v>6</v>
      </c>
      <c r="I39" s="31">
        <f>[1]Uitslagen!AC52</f>
        <v>96</v>
      </c>
      <c r="J39" s="33">
        <f>[1]Uitslagen!AD52</f>
        <v>1274</v>
      </c>
    </row>
    <row r="40" spans="1:10" ht="11.6" customHeight="1" x14ac:dyDescent="0.25">
      <c r="A40" s="46"/>
      <c r="B40" s="2"/>
      <c r="C40" s="28">
        <f>RANK(J40,$J$34:$J$59)</f>
        <v>7</v>
      </c>
      <c r="D40" s="29">
        <f>RANK(I40,$I$34:$I$59)</f>
        <v>6</v>
      </c>
      <c r="E40" s="30" t="str">
        <f>IF(AND(D40=1,COUNTIFS($D$34:D40,1)=1),1,IF(AND(D40=1,COUNTIFS($D$34:D40,1)=2),2,IF(AND(D40=1,COUNTIFS($D$34:D40,1)=3),3,IF(AND(D40=1,COUNTIFS($D$34:D40,1)=4),4,IF(AND(D40=1,COUNTIFS($D$34:D40,1)=5),5,"")))))</f>
        <v/>
      </c>
      <c r="F40" s="31" t="str">
        <f>[1]Uitslagen!B53</f>
        <v>louis v d heijden</v>
      </c>
      <c r="G40" s="32"/>
      <c r="H40" s="32">
        <f>IF(F40=0,"",D40)</f>
        <v>6</v>
      </c>
      <c r="I40" s="31">
        <f>[1]Uitslagen!AC53</f>
        <v>96</v>
      </c>
      <c r="J40" s="33">
        <f>[1]Uitslagen!AD53</f>
        <v>1264</v>
      </c>
    </row>
    <row r="41" spans="1:10" ht="11.6" customHeight="1" x14ac:dyDescent="0.25">
      <c r="A41" s="46"/>
      <c r="B41" s="2"/>
      <c r="C41" s="28">
        <f>RANK(J41,$J$34:$J$59)</f>
        <v>8</v>
      </c>
      <c r="D41" s="29">
        <f>RANK(I41,$I$34:$I$59)</f>
        <v>1</v>
      </c>
      <c r="E41" s="30">
        <f>IF(AND(D41=1,COUNTIFS($D$34:D41,1)=1),1,IF(AND(D41=1,COUNTIFS($D$34:D41,1)=2),2,IF(AND(D41=1,COUNTIFS($D$34:D41,1)=3),3,IF(AND(D41=1,COUNTIFS($D$34:D41,1)=4),4,IF(AND(D41=1,COUNTIFS($D$34:D41,1)=5),5,"")))))</f>
        <v>1</v>
      </c>
      <c r="F41" s="31" t="str">
        <f>[1]Uitslagen!B64</f>
        <v>frank groeneveld</v>
      </c>
      <c r="G41" s="32"/>
      <c r="H41" s="32">
        <f>IF(F41=0,"",D41)</f>
        <v>1</v>
      </c>
      <c r="I41" s="31">
        <f>[1]Uitslagen!AC64</f>
        <v>121</v>
      </c>
      <c r="J41" s="33">
        <f>[1]Uitslagen!AD64</f>
        <v>1182</v>
      </c>
    </row>
    <row r="42" spans="1:10" ht="11.6" customHeight="1" x14ac:dyDescent="0.25">
      <c r="A42" s="46"/>
      <c r="B42" s="2"/>
      <c r="C42" s="28">
        <f>RANK(J42,$J$34:$J$59)</f>
        <v>9</v>
      </c>
      <c r="D42" s="29">
        <f>RANK(I42,$I$34:$I$59)</f>
        <v>13</v>
      </c>
      <c r="E42" s="30" t="str">
        <f>IF(AND(D42=1,COUNTIFS($D$34:D42,1)=1),1,IF(AND(D42=1,COUNTIFS($D$34:D42,1)=2),2,IF(AND(D42=1,COUNTIFS($D$34:D42,1)=3),3,IF(AND(D42=1,COUNTIFS($D$34:D42,1)=4),4,IF(AND(D42=1,COUNTIFS($D$34:D42,1)=5),5,"")))))</f>
        <v/>
      </c>
      <c r="F42" s="31" t="str">
        <f>[1]Uitslagen!B71</f>
        <v>jan de koning</v>
      </c>
      <c r="G42" s="32"/>
      <c r="H42" s="32">
        <f>IF(F42=0,"",D42)</f>
        <v>13</v>
      </c>
      <c r="I42" s="31">
        <f>[1]Uitslagen!AC71</f>
        <v>79</v>
      </c>
      <c r="J42" s="33">
        <f>[1]Uitslagen!AD71</f>
        <v>1167</v>
      </c>
    </row>
    <row r="43" spans="1:10" ht="11.6" customHeight="1" x14ac:dyDescent="0.25">
      <c r="A43" s="46"/>
      <c r="B43" s="2"/>
      <c r="C43" s="28">
        <f>RANK(J43,$J$34:$J$59)</f>
        <v>10</v>
      </c>
      <c r="D43" s="29">
        <f>RANK(I43,$I$34:$I$59)</f>
        <v>11</v>
      </c>
      <c r="E43" s="30" t="str">
        <f>IF(AND(D43=1,COUNTIFS($D$34:D43,1)=1),1,IF(AND(D43=1,COUNTIFS($D$34:D43,1)=2),2,IF(AND(D43=1,COUNTIFS($D$34:D43,1)=3),3,IF(AND(D43=1,COUNTIFS($D$34:D43,1)=4),4,IF(AND(D43=1,COUNTIFS($D$34:D43,1)=5),5,"")))))</f>
        <v/>
      </c>
      <c r="F43" s="31" t="str">
        <f>[1]Uitslagen!B56</f>
        <v>rvb ardaseer</v>
      </c>
      <c r="G43" s="32"/>
      <c r="H43" s="32">
        <f>IF(F43=0,"",D43)</f>
        <v>11</v>
      </c>
      <c r="I43" s="31">
        <f>[1]Uitslagen!AC56</f>
        <v>91</v>
      </c>
      <c r="J43" s="33">
        <f>[1]Uitslagen!AD56</f>
        <v>1147</v>
      </c>
    </row>
    <row r="44" spans="1:10" ht="11.6" customHeight="1" x14ac:dyDescent="0.25">
      <c r="A44" s="46"/>
      <c r="B44" s="2"/>
      <c r="C44" s="28">
        <f>RANK(J44,$J$34:$J$59)</f>
        <v>11</v>
      </c>
      <c r="D44" s="29">
        <f>RANK(I44,$I$34:$I$59)</f>
        <v>2</v>
      </c>
      <c r="E44" s="30" t="str">
        <f>IF(AND(D44=1,COUNTIFS($D$34:D44,1)=1),1,IF(AND(D44=1,COUNTIFS($D$34:D44,1)=2),2,IF(AND(D44=1,COUNTIFS($D$34:D44,1)=3),3,IF(AND(D44=1,COUNTIFS($D$34:D44,1)=4),4,IF(AND(D44=1,COUNTIFS($D$34:D44,1)=5),5,"")))))</f>
        <v/>
      </c>
      <c r="F44" s="31" t="str">
        <f>[1]Uitslagen!B68</f>
        <v>mark v d horn</v>
      </c>
      <c r="G44" s="32"/>
      <c r="H44" s="32">
        <f>IF(F44=0,"",D44)</f>
        <v>2</v>
      </c>
      <c r="I44" s="31">
        <f>[1]Uitslagen!AC68</f>
        <v>112</v>
      </c>
      <c r="J44" s="33">
        <f>[1]Uitslagen!AD68</f>
        <v>1118</v>
      </c>
    </row>
    <row r="45" spans="1:10" ht="11.6" customHeight="1" x14ac:dyDescent="0.25">
      <c r="A45" s="46"/>
      <c r="B45" s="2"/>
      <c r="C45" s="28">
        <f>RANK(J45,$J$34:$J$59)</f>
        <v>12</v>
      </c>
      <c r="D45" s="29">
        <f>RANK(I45,$I$34:$I$59)</f>
        <v>22</v>
      </c>
      <c r="E45" s="30" t="str">
        <f>IF(AND(D45=1,COUNTIFS($D$34:D45,1)=1),1,IF(AND(D45=1,COUNTIFS($D$34:D45,1)=2),2,IF(AND(D45=1,COUNTIFS($D$34:D45,1)=3),3,IF(AND(D45=1,COUNTIFS($D$34:D45,1)=4),4,IF(AND(D45=1,COUNTIFS($D$34:D45,1)=5),5,"")))))</f>
        <v/>
      </c>
      <c r="F45" s="31" t="str">
        <f>[1]Uitslagen!B60</f>
        <v>bep van kins</v>
      </c>
      <c r="G45" s="32"/>
      <c r="H45" s="32">
        <f>IF(F45=0,"",D45)</f>
        <v>22</v>
      </c>
      <c r="I45" s="31">
        <f>[1]Uitslagen!AC60</f>
        <v>29</v>
      </c>
      <c r="J45" s="33">
        <f>[1]Uitslagen!AD60</f>
        <v>1104</v>
      </c>
    </row>
    <row r="46" spans="1:10" ht="11.6" customHeight="1" x14ac:dyDescent="0.25">
      <c r="A46" s="46"/>
      <c r="B46" s="2"/>
      <c r="C46" s="28">
        <f>RANK(J46,$J$34:$J$59)</f>
        <v>13</v>
      </c>
      <c r="D46" s="29">
        <f>RANK(I46,$I$34:$I$59)</f>
        <v>20</v>
      </c>
      <c r="E46" s="30" t="str">
        <f>IF(AND(D46=1,COUNTIFS($D$34:D46,1)=1),1,IF(AND(D46=1,COUNTIFS($D$34:D46,1)=2),2,IF(AND(D46=1,COUNTIFS($D$34:D46,1)=3),3,IF(AND(D46=1,COUNTIFS($D$34:D46,1)=4),4,IF(AND(D46=1,COUNTIFS($D$34:D46,1)=5),5,"")))))</f>
        <v/>
      </c>
      <c r="F46" s="31" t="str">
        <f>[1]Uitslagen!B70</f>
        <v>marcel kaan</v>
      </c>
      <c r="G46" s="32"/>
      <c r="H46" s="32">
        <f>IF(F46=0,"",D46)</f>
        <v>20</v>
      </c>
      <c r="I46" s="31">
        <f>[1]Uitslagen!AC70</f>
        <v>48</v>
      </c>
      <c r="J46" s="33">
        <f>[1]Uitslagen!AD70</f>
        <v>1032</v>
      </c>
    </row>
    <row r="47" spans="1:10" ht="11.6" customHeight="1" x14ac:dyDescent="0.25">
      <c r="A47" s="46"/>
      <c r="B47" s="2"/>
      <c r="C47" s="28">
        <f>RANK(J47,$J$34:$J$59)</f>
        <v>14</v>
      </c>
      <c r="D47" s="29">
        <f>RANK(I47,$I$34:$I$59)</f>
        <v>16</v>
      </c>
      <c r="E47" s="30" t="str">
        <f>IF(AND(D47=1,COUNTIFS($D$34:D47,1)=1),1,IF(AND(D47=1,COUNTIFS($D$34:D47,1)=2),2,IF(AND(D47=1,COUNTIFS($D$34:D47,1)=3),3,IF(AND(D47=1,COUNTIFS($D$34:D47,1)=4),4,IF(AND(D47=1,COUNTIFS($D$34:D47,1)=5),5,"")))))</f>
        <v/>
      </c>
      <c r="F47" s="31" t="str">
        <f>[1]Uitslagen!B55</f>
        <v>dick ardaseer</v>
      </c>
      <c r="G47" s="32"/>
      <c r="H47" s="32">
        <f>IF(F47=0,"",D47)</f>
        <v>16</v>
      </c>
      <c r="I47" s="31">
        <f>[1]Uitslagen!AC55</f>
        <v>60</v>
      </c>
      <c r="J47" s="33">
        <f>[1]Uitslagen!AD55</f>
        <v>1029</v>
      </c>
    </row>
    <row r="48" spans="1:10" ht="11.6" customHeight="1" x14ac:dyDescent="0.25">
      <c r="A48" s="46"/>
      <c r="B48" s="2"/>
      <c r="C48" s="28">
        <f>RANK(J48,$J$34:$J$59)</f>
        <v>15</v>
      </c>
      <c r="D48" s="29">
        <f>RANK(I48,$I$34:$I$59)</f>
        <v>19</v>
      </c>
      <c r="E48" s="30" t="str">
        <f>IF(AND(D48=1,COUNTIFS($D$34:D48,1)=1),1,IF(AND(D48=1,COUNTIFS($D$34:D48,1)=2),2,IF(AND(D48=1,COUNTIFS($D$34:D48,1)=3),3,IF(AND(D48=1,COUNTIFS($D$34:D48,1)=4),4,IF(AND(D48=1,COUNTIFS($D$34:D48,1)=5),5,"")))))</f>
        <v/>
      </c>
      <c r="F48" s="31" t="str">
        <f>[1]Uitslagen!B54</f>
        <v>ben dekker</v>
      </c>
      <c r="G48" s="32"/>
      <c r="H48" s="32">
        <f>IF(F48=0,"",D48)</f>
        <v>19</v>
      </c>
      <c r="I48" s="31">
        <f>[1]Uitslagen!AC54</f>
        <v>51</v>
      </c>
      <c r="J48" s="33">
        <f>[1]Uitslagen!AD54</f>
        <v>991</v>
      </c>
    </row>
    <row r="49" spans="1:10" ht="11.6" customHeight="1" x14ac:dyDescent="0.25">
      <c r="A49" s="46"/>
      <c r="B49" s="2"/>
      <c r="C49" s="28">
        <f>RANK(J49,$J$34:$J$59)</f>
        <v>16</v>
      </c>
      <c r="D49" s="29">
        <f>RANK(I49,$I$34:$I$59)</f>
        <v>2</v>
      </c>
      <c r="E49" s="30" t="str">
        <f>IF(AND(D49=1,COUNTIFS($D$34:D49,1)=1),1,IF(AND(D49=1,COUNTIFS($D$34:D49,1)=2),2,IF(AND(D49=1,COUNTIFS($D$34:D49,1)=3),3,IF(AND(D49=1,COUNTIFS($D$34:D49,1)=4),4,IF(AND(D49=1,COUNTIFS($D$34:D49,1)=5),5,"")))))</f>
        <v/>
      </c>
      <c r="F49" s="31" t="str">
        <f>[1]Uitslagen!B62</f>
        <v>rene lek</v>
      </c>
      <c r="G49" s="32"/>
      <c r="H49" s="32">
        <f>IF(F49=0,"",D49)</f>
        <v>2</v>
      </c>
      <c r="I49" s="31">
        <f>[1]Uitslagen!AC62</f>
        <v>112</v>
      </c>
      <c r="J49" s="33">
        <f>[1]Uitslagen!AD62</f>
        <v>980</v>
      </c>
    </row>
    <row r="50" spans="1:10" ht="11.6" customHeight="1" x14ac:dyDescent="0.25">
      <c r="A50" s="46"/>
      <c r="B50" s="2"/>
      <c r="C50" s="28">
        <f>RANK(J50,$J$34:$J$59)</f>
        <v>17</v>
      </c>
      <c r="D50" s="29">
        <f>RANK(I50,$I$34:$I$59)</f>
        <v>17</v>
      </c>
      <c r="E50" s="30" t="str">
        <f>IF(AND(D50=1,COUNTIFS($D$34:D50,1)=1),1,IF(AND(D50=1,COUNTIFS($D$34:D50,1)=2),2,IF(AND(D50=1,COUNTIFS($D$34:D50,1)=3),3,IF(AND(D50=1,COUNTIFS($D$34:D50,1)=4),4,IF(AND(D50=1,COUNTIFS($D$34:D50,1)=5),5,"")))))</f>
        <v/>
      </c>
      <c r="F50" s="31" t="str">
        <f>[1]Uitslagen!B75</f>
        <v>frans scheepers</v>
      </c>
      <c r="G50" s="32"/>
      <c r="H50" s="32">
        <f>IF(F50=0,"",D50)</f>
        <v>17</v>
      </c>
      <c r="I50" s="31">
        <f>[1]Uitslagen!AC75</f>
        <v>59</v>
      </c>
      <c r="J50" s="33">
        <f>[1]Uitslagen!AD75</f>
        <v>931</v>
      </c>
    </row>
    <row r="51" spans="1:10" ht="11.6" customHeight="1" x14ac:dyDescent="0.25">
      <c r="A51" s="46"/>
      <c r="B51" s="2"/>
      <c r="C51" s="28">
        <f>RANK(J51,$J$34:$J$59)</f>
        <v>18</v>
      </c>
      <c r="D51" s="29">
        <f>RANK(I51,$I$34:$I$59)</f>
        <v>24</v>
      </c>
      <c r="E51" s="30" t="str">
        <f>IF(AND(D51=1,COUNTIFS($D$34:D51,1)=1),1,IF(AND(D51=1,COUNTIFS($D$34:D51,1)=2),2,IF(AND(D51=1,COUNTIFS($D$34:D51,1)=3),3,IF(AND(D51=1,COUNTIFS($D$34:D51,1)=4),4,IF(AND(D51=1,COUNTIFS($D$34:D51,1)=5),5,"")))))</f>
        <v/>
      </c>
      <c r="F51" s="31" t="str">
        <f>[1]Uitslagen!B74</f>
        <v>wout pronk</v>
      </c>
      <c r="G51" s="32"/>
      <c r="H51" s="32">
        <f>IF(F51=0,"",D51)</f>
        <v>24</v>
      </c>
      <c r="I51" s="31">
        <f>[1]Uitslagen!AC74</f>
        <v>13</v>
      </c>
      <c r="J51" s="33">
        <f>[1]Uitslagen!AD74</f>
        <v>898</v>
      </c>
    </row>
    <row r="52" spans="1:10" ht="11.6" customHeight="1" x14ac:dyDescent="0.25">
      <c r="A52" s="46"/>
      <c r="B52" s="2"/>
      <c r="C52" s="28">
        <f>RANK(J52,$J$34:$J$59)</f>
        <v>19</v>
      </c>
      <c r="D52" s="29">
        <f>RANK(I52,$I$34:$I$59)</f>
        <v>18</v>
      </c>
      <c r="E52" s="30" t="str">
        <f>IF(AND(D52=1,COUNTIFS($D$34:D52,1)=1),1,IF(AND(D52=1,COUNTIFS($D$34:D52,1)=2),2,IF(AND(D52=1,COUNTIFS($D$34:D52,1)=3),3,IF(AND(D52=1,COUNTIFS($D$34:D52,1)=4),4,IF(AND(D52=1,COUNTIFS($D$34:D52,1)=5),5,"")))))</f>
        <v/>
      </c>
      <c r="F52" s="31" t="str">
        <f>[1]Uitslagen!B76</f>
        <v>fred verschoor</v>
      </c>
      <c r="G52" s="32"/>
      <c r="H52" s="32">
        <f>IF(F52=0,"",D52)</f>
        <v>18</v>
      </c>
      <c r="I52" s="31">
        <f>[1]Uitslagen!AC76</f>
        <v>53</v>
      </c>
      <c r="J52" s="33">
        <f>[1]Uitslagen!AD76</f>
        <v>868</v>
      </c>
    </row>
    <row r="53" spans="1:10" ht="11.6" customHeight="1" x14ac:dyDescent="0.25">
      <c r="A53" s="46"/>
      <c r="B53" s="2"/>
      <c r="C53" s="28">
        <f>RANK(J53,$J$34:$J$59)</f>
        <v>20</v>
      </c>
      <c r="D53" s="29">
        <f>RANK(I53,$I$34:$I$59)</f>
        <v>25</v>
      </c>
      <c r="E53" s="30" t="str">
        <f>IF(AND(D53=1,COUNTIFS($D$34:D53,1)=1),1,IF(AND(D53=1,COUNTIFS($D$34:D53,1)=2),2,IF(AND(D53=1,COUNTIFS($D$34:D53,1)=3),3,IF(AND(D53=1,COUNTIFS($D$34:D53,1)=4),4,IF(AND(D53=1,COUNTIFS($D$34:D53,1)=5),5,"")))))</f>
        <v/>
      </c>
      <c r="F53" s="31" t="str">
        <f>[1]Uitslagen!B61</f>
        <v>spr van kins</v>
      </c>
      <c r="G53" s="32"/>
      <c r="H53" s="32">
        <f>IF(F53=0,"",D53)</f>
        <v>25</v>
      </c>
      <c r="I53" s="31">
        <f>[1]Uitslagen!AC61</f>
        <v>10</v>
      </c>
      <c r="J53" s="33">
        <f>[1]Uitslagen!AD61</f>
        <v>813</v>
      </c>
    </row>
    <row r="54" spans="1:10" ht="11.6" customHeight="1" x14ac:dyDescent="0.25">
      <c r="A54" s="46"/>
      <c r="B54" s="2"/>
      <c r="C54" s="28">
        <f>RANK(J54,$J$34:$J$59)</f>
        <v>21</v>
      </c>
      <c r="D54" s="29">
        <f>RANK(I54,$I$34:$I$59)</f>
        <v>12</v>
      </c>
      <c r="E54" s="30" t="str">
        <f>IF(AND(D54=1,COUNTIFS($D$34:D54,1)=1),1,IF(AND(D54=1,COUNTIFS($D$34:D54,1)=2),2,IF(AND(D54=1,COUNTIFS($D$34:D54,1)=3),3,IF(AND(D54=1,COUNTIFS($D$34:D54,1)=4),4,IF(AND(D54=1,COUNTIFS($D$34:D54,1)=5),5,"")))))</f>
        <v/>
      </c>
      <c r="F54" s="31" t="str">
        <f>[1]Uitslagen!B57</f>
        <v>alg van kins</v>
      </c>
      <c r="G54" s="32"/>
      <c r="H54" s="32">
        <f>IF(F54=0,"",D54)</f>
        <v>12</v>
      </c>
      <c r="I54" s="31">
        <f>[1]Uitslagen!AC57</f>
        <v>88</v>
      </c>
      <c r="J54" s="33">
        <f>[1]Uitslagen!AD57</f>
        <v>807</v>
      </c>
    </row>
    <row r="55" spans="1:10" ht="11.6" customHeight="1" x14ac:dyDescent="0.25">
      <c r="A55" s="46"/>
      <c r="B55" s="2"/>
      <c r="C55" s="28">
        <f>RANK(J55,$J$34:$J$59)</f>
        <v>22</v>
      </c>
      <c r="D55" s="29">
        <f>RANK(I55,$I$34:$I$59)</f>
        <v>23</v>
      </c>
      <c r="E55" s="30" t="str">
        <f>IF(AND(D55=1,COUNTIFS($D$34:D55,1)=1),1,IF(AND(D55=1,COUNTIFS($D$34:D55,1)=2),2,IF(AND(D55=1,COUNTIFS($D$34:D55,1)=3),3,IF(AND(D55=1,COUNTIFS($D$34:D55,1)=4),4,IF(AND(D55=1,COUNTIFS($D$34:D55,1)=5),5,"")))))</f>
        <v/>
      </c>
      <c r="F55" s="31" t="str">
        <f>[1]Uitslagen!B73</f>
        <v>dennis pronk</v>
      </c>
      <c r="G55" s="32"/>
      <c r="H55" s="32">
        <f>IF(F55=0,"",D55)</f>
        <v>23</v>
      </c>
      <c r="I55" s="31">
        <f>[1]Uitslagen!AC73</f>
        <v>26</v>
      </c>
      <c r="J55" s="33">
        <f>[1]Uitslagen!AD73</f>
        <v>800</v>
      </c>
    </row>
    <row r="56" spans="1:10" ht="11.6" customHeight="1" x14ac:dyDescent="0.25">
      <c r="A56" s="46"/>
      <c r="B56" s="2"/>
      <c r="C56" s="28">
        <f>RANK(J56,$J$34:$J$59)</f>
        <v>23</v>
      </c>
      <c r="D56" s="29">
        <f>RANK(I56,$I$34:$I$59)</f>
        <v>15</v>
      </c>
      <c r="E56" s="30" t="str">
        <f>IF(AND(D56=1,COUNTIFS($D$34:D56,1)=1),1,IF(AND(D56=1,COUNTIFS($D$34:D56,1)=2),2,IF(AND(D56=1,COUNTIFS($D$34:D56,1)=3),3,IF(AND(D56=1,COUNTIFS($D$34:D56,1)=4),4,IF(AND(D56=1,COUNTIFS($D$34:D56,1)=5),5,"")))))</f>
        <v/>
      </c>
      <c r="F56" s="31" t="str">
        <f>[1]Uitslagen!B58</f>
        <v>cor slobbe</v>
      </c>
      <c r="G56" s="32"/>
      <c r="H56" s="32">
        <f>IF(F56=0,"",D56)</f>
        <v>15</v>
      </c>
      <c r="I56" s="31">
        <f>[1]Uitslagen!AC58</f>
        <v>69</v>
      </c>
      <c r="J56" s="33">
        <f>[1]Uitslagen!AD58</f>
        <v>789</v>
      </c>
    </row>
    <row r="57" spans="1:10" ht="11.6" customHeight="1" x14ac:dyDescent="0.25">
      <c r="A57" s="46"/>
      <c r="B57" s="2"/>
      <c r="C57" s="28">
        <f>RANK(J57,$J$34:$J$59)</f>
        <v>24</v>
      </c>
      <c r="D57" s="29">
        <f>RANK(I57,$I$34:$I$59)</f>
        <v>21</v>
      </c>
      <c r="E57" s="30" t="str">
        <f>IF(AND(D57=1,COUNTIFS($D$34:D57,1)=1),1,IF(AND(D57=1,COUNTIFS($D$34:D57,1)=2),2,IF(AND(D57=1,COUNTIFS($D$34:D57,1)=3),3,IF(AND(D57=1,COUNTIFS($D$34:D57,1)=4),4,IF(AND(D57=1,COUNTIFS($D$34:D57,1)=5),5,"")))))</f>
        <v/>
      </c>
      <c r="F57" s="31" t="str">
        <f>[1]Uitslagen!B72</f>
        <v>arie de jong</v>
      </c>
      <c r="G57" s="32"/>
      <c r="H57" s="32">
        <f>IF(F57=0,"",D57)</f>
        <v>21</v>
      </c>
      <c r="I57" s="31">
        <f>[1]Uitslagen!AC72</f>
        <v>36</v>
      </c>
      <c r="J57" s="33">
        <f>[1]Uitslagen!AD72</f>
        <v>551</v>
      </c>
    </row>
    <row r="58" spans="1:10" ht="11.6" customHeight="1" x14ac:dyDescent="0.25">
      <c r="A58" s="46"/>
      <c r="B58" s="2"/>
      <c r="C58" s="28">
        <f>RANK(J58,$J$34:$J$59)</f>
        <v>25</v>
      </c>
      <c r="D58" s="29">
        <f>RANK(I58,$I$34:$I$59)</f>
        <v>14</v>
      </c>
      <c r="E58" s="30" t="str">
        <f>IF(AND(D58=1,COUNTIFS($D$34:D58,1)=1),1,IF(AND(D58=1,COUNTIFS($D$34:D58,1)=2),2,IF(AND(D58=1,COUNTIFS($D$34:D58,1)=3),3,IF(AND(D58=1,COUNTIFS($D$34:D58,1)=4),4,IF(AND(D58=1,COUNTIFS($D$34:D58,1)=5),5,"")))))</f>
        <v/>
      </c>
      <c r="F58" s="31" t="str">
        <f>[1]Uitslagen!B63</f>
        <v>margriet oosting</v>
      </c>
      <c r="G58" s="32"/>
      <c r="H58" s="32">
        <f>IF(F58=0,"",D58)</f>
        <v>14</v>
      </c>
      <c r="I58" s="31">
        <f>[1]Uitslagen!AC63</f>
        <v>76</v>
      </c>
      <c r="J58" s="33">
        <f>[1]Uitslagen!AD63</f>
        <v>498</v>
      </c>
    </row>
    <row r="59" spans="1:10" ht="11.6" customHeight="1" x14ac:dyDescent="0.25">
      <c r="C59" s="34">
        <f>RANK(J59,$J$34:$J$59)</f>
        <v>26</v>
      </c>
      <c r="D59" s="35">
        <f>RANK(I59,$I$34:$I$59)</f>
        <v>26</v>
      </c>
      <c r="E59" s="36" t="str">
        <f>IF(AND(D59=1,COUNTIFS($D$34:D59,1)=1),1,IF(AND(D59=1,COUNTIFS($D$34:D59,1)=2),2,IF(AND(D59=1,COUNTIFS($D$34:D59,1)=3),3,IF(AND(D59=1,COUNTIFS($D$34:D59,1)=4),4,IF(AND(D59=1,COUNTIFS($D$34:D59,1)=5),5,"")))))</f>
        <v/>
      </c>
      <c r="F59" s="37">
        <f>[1]Uitslagen!B142</f>
        <v>0</v>
      </c>
      <c r="G59" s="38"/>
      <c r="H59" s="38" t="str">
        <f t="shared" ref="H59" si="1">IF(F59=0,"",D59)</f>
        <v/>
      </c>
      <c r="I59" s="37">
        <f>[1]Uitslagen!AC142</f>
        <v>0</v>
      </c>
      <c r="J59" s="39">
        <f>[1]Uitslagen!AD142</f>
        <v>0</v>
      </c>
    </row>
  </sheetData>
  <sortState ref="C34:J58">
    <sortCondition ref="C34"/>
  </sortState>
  <mergeCells count="18">
    <mergeCell ref="I30:J30"/>
    <mergeCell ref="I31:J31"/>
    <mergeCell ref="H33:I33"/>
    <mergeCell ref="A34:A58"/>
    <mergeCell ref="B5:C5"/>
    <mergeCell ref="A2:A32"/>
    <mergeCell ref="B18:C18"/>
    <mergeCell ref="B19:C19"/>
    <mergeCell ref="B20:C20"/>
    <mergeCell ref="I23:J23"/>
    <mergeCell ref="I24:J24"/>
    <mergeCell ref="I25:J25"/>
    <mergeCell ref="I26:J26"/>
    <mergeCell ref="I27:J27"/>
    <mergeCell ref="I29:J29"/>
    <mergeCell ref="B17:C17"/>
    <mergeCell ref="B2:C2"/>
    <mergeCell ref="B3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</dc:creator>
  <cp:lastModifiedBy>Kins, Piet van</cp:lastModifiedBy>
  <dcterms:created xsi:type="dcterms:W3CDTF">2020-10-05T17:50:16Z</dcterms:created>
  <dcterms:modified xsi:type="dcterms:W3CDTF">2020-10-17T16:10:58Z</dcterms:modified>
</cp:coreProperties>
</file>